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<sst xmlns="http://schemas.openxmlformats.org/spreadsheetml/2006/main" count="36" uniqueCount="26">
  <si>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Transmission Rate (B)</t>
  </si>
  <si>
    <t>Avg Incubation Length (u1)</t>
  </si>
  <si>
    <t>Avg Infectious Length (u2)</t>
  </si>
  <si>
    <t>Mortality Rate of Disease (d)</t>
  </si>
  <si>
    <t>Quarantine Rate (q)</t>
  </si>
  <si>
    <t>Treatment Rate (phi)</t>
  </si>
  <si>
    <r>
      <t xml:space="preserve">Number of Close Contacts Quarantined </t>
    </r>
    <r>
      <rPr>
        <b/>
        <sz val="10"/>
        <rFont val="Arial"/>
        <family val="2"/>
      </rPr>
      <t>(alpha)</t>
    </r>
    <r>
      <rPr>
        <sz val="10"/>
        <rFont val="Arial"/>
        <family val="0"/>
      </rPr>
      <t xml:space="preserve"> (per quarantined infectious individual)</t>
    </r>
  </si>
  <si>
    <t>Treatment Efficacy Period (b)</t>
  </si>
  <si>
    <t>Day</t>
  </si>
  <si>
    <t>Susceptible</t>
  </si>
  <si>
    <t>Infected</t>
  </si>
  <si>
    <t>Infectious</t>
  </si>
  <si>
    <t>Quarantined Infectious</t>
  </si>
  <si>
    <t>Quarantined Infected</t>
  </si>
  <si>
    <t>Quarantined Susceptible</t>
  </si>
  <si>
    <t>Dead</t>
  </si>
  <si>
    <t>{Prob of remaining in incubation state at t+1}</t>
  </si>
  <si>
    <t>{Prob of going from incubation to infectious at t+1}</t>
  </si>
  <si>
    <t>{Prob of remaining in infectious state}</t>
  </si>
  <si>
    <t>{Prob of recovering from infectious state (no treatment)</t>
  </si>
  <si>
    <t>sum</t>
  </si>
  <si>
    <t>Recovered by Treatment</t>
  </si>
  <si>
    <t>Recovered Without Treatment</t>
  </si>
  <si>
    <t>Numbers of People</t>
  </si>
  <si>
    <t>Total Population (N)</t>
  </si>
  <si>
    <t>Number of Treatments Per Day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</si>
</sst>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00000000000000000"/>
    <numFmt numFmtId="166" formatCode="0.0000000000000000"/>
    <numFmt numFmtId="167" formatCode="0.0000000000"/>
    <numFmt numFmtId="168" formatCode="0.000000"/>
    <numFmt numFmtId="169" formatCode="0.000000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.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Populations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15"/>
          <c:w val="0.8392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Sheet2!$B$15</c:f>
              <c:strCache>
                <c:ptCount val="1"/>
                <c:pt idx="0">
                  <c:v>Susceptible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Sheet2!$A$16:$A$75</c:f>
              <c:numCache/>
            </c:numRef>
          </c:cat>
          <c:val>
            <c:numRef>
              <c:f>Sheet2!$B$16:$B$75</c:f>
              <c:numCache/>
            </c:numRef>
          </c:val>
          <c:smooth val="0"/>
        </c:ser>
        <c:ser>
          <c:idx val="1"/>
          <c:order val="1"/>
          <c:tx>
            <c:strRef>
              <c:f>Sheet2!$C$15</c:f>
              <c:strCache>
                <c:ptCount val="1"/>
                <c:pt idx="0">
                  <c:v>Infected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Sheet2!$A$16:$A$75</c:f>
              <c:numCache/>
            </c:numRef>
          </c:cat>
          <c:val>
            <c:numRef>
              <c:f>Sheet2!$C$16:$C$75</c:f>
              <c:numCache/>
            </c:numRef>
          </c:val>
          <c:smooth val="0"/>
        </c:ser>
        <c:ser>
          <c:idx val="2"/>
          <c:order val="2"/>
          <c:tx>
            <c:strRef>
              <c:f>Sheet2!$D$15</c:f>
              <c:strCache>
                <c:ptCount val="1"/>
                <c:pt idx="0">
                  <c:v>Infectious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Sheet2!$A$16:$A$75</c:f>
              <c:numCache/>
            </c:numRef>
          </c:cat>
          <c:val>
            <c:numRef>
              <c:f>Sheet2!$D$16:$D$75</c:f>
              <c:numCache/>
            </c:numRef>
          </c:val>
          <c:smooth val="0"/>
        </c:ser>
        <c:ser>
          <c:idx val="3"/>
          <c:order val="3"/>
          <c:tx>
            <c:strRef>
              <c:f>Sheet2!$E$15</c:f>
              <c:strCache>
                <c:ptCount val="1"/>
                <c:pt idx="0">
                  <c:v>Quarantined Infected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Sheet2!$A$16:$A$75</c:f>
              <c:numCache/>
            </c:numRef>
          </c:cat>
          <c:val>
            <c:numRef>
              <c:f>Sheet2!$E$16:$E$75</c:f>
              <c:numCache/>
            </c:numRef>
          </c:val>
          <c:smooth val="0"/>
        </c:ser>
        <c:ser>
          <c:idx val="4"/>
          <c:order val="4"/>
          <c:tx>
            <c:strRef>
              <c:f>Sheet2!$F$15</c:f>
              <c:strCache>
                <c:ptCount val="1"/>
                <c:pt idx="0">
                  <c:v>Quarantined Infectious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Sheet2!$A$16:$A$75</c:f>
              <c:numCache/>
            </c:numRef>
          </c:cat>
          <c:val>
            <c:numRef>
              <c:f>Sheet2!$F$16:$F$75</c:f>
              <c:numCache/>
            </c:numRef>
          </c:val>
          <c:smooth val="0"/>
        </c:ser>
        <c:ser>
          <c:idx val="5"/>
          <c:order val="5"/>
          <c:tx>
            <c:strRef>
              <c:f>Sheet2!$G$15</c:f>
              <c:strCache>
                <c:ptCount val="1"/>
                <c:pt idx="0">
                  <c:v>Quarantined Susceptible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Sheet2!$A$16:$A$75</c:f>
              <c:numCache/>
            </c:numRef>
          </c:cat>
          <c:val>
            <c:numRef>
              <c:f>Sheet2!$G$16:$G$75</c:f>
              <c:numCache/>
            </c:numRef>
          </c:val>
          <c:smooth val="0"/>
        </c:ser>
        <c:ser>
          <c:idx val="6"/>
          <c:order val="6"/>
          <c:tx>
            <c:strRef>
              <c:f>Sheet2!$H$15</c:f>
              <c:strCache>
                <c:ptCount val="1"/>
                <c:pt idx="0">
                  <c:v>Recovered by Treatment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Sheet2!$A$16:$A$75</c:f>
              <c:numCache/>
            </c:numRef>
          </c:cat>
          <c:val>
            <c:numRef>
              <c:f>Sheet2!$H$16:$H$75</c:f>
              <c:numCache/>
            </c:numRef>
          </c:val>
          <c:smooth val="0"/>
        </c:ser>
        <c:ser>
          <c:idx val="7"/>
          <c:order val="7"/>
          <c:tx>
            <c:strRef>
              <c:f>Sheet2!$I$15</c:f>
              <c:strCache>
                <c:ptCount val="1"/>
                <c:pt idx="0">
                  <c:v>Recovered Without Treatment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Sheet2!$A$16:$A$75</c:f>
              <c:numCache/>
            </c:numRef>
          </c:cat>
          <c:val>
            <c:numRef>
              <c:f>Sheet2!$I$16:$I$75</c:f>
              <c:numCache/>
            </c:numRef>
          </c:val>
          <c:smooth val="0"/>
        </c:ser>
        <c:ser>
          <c:idx val="8"/>
          <c:order val="8"/>
          <c:tx>
            <c:strRef>
              <c:f>Sheet2!$J$15</c:f>
              <c:strCache>
                <c:ptCount val="1"/>
                <c:pt idx="0">
                  <c:v>Dead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Sheet2!$A$16:$A$75</c:f>
              <c:numCache/>
            </c:numRef>
          </c:cat>
          <c:val>
            <c:numRef>
              <c:f>Sheet2!$J$16:$J$75</c:f>
              <c:numCache/>
            </c:numRef>
          </c:val>
          <c:smooth val="0"/>
        </c:ser>
        <c:axId val="47851837"/>
        <c:axId val="28013350"/>
      </c:lineChart>
      <c:catAx>
        <c:axId val="4785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Percentage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5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"/>
          <c:w val="0.308"/>
          <c:h val="0.62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38100</xdr:rowOff>
    </xdr:from>
    <xdr:to>
      <xdr:col>14</xdr:col>
      <xdr:colOff>447675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8067675" y="38100"/>
        <a:ext cx="7724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52.421875" style="0" customWidth="1"/>
    <col min="2" max="2" width="30.421875" style="0" bestFit="1" customWidth="1"/>
    <col min="3" max="7" width="12.57421875" style="0" bestFit="1" customWidth="1"/>
    <col min="8" max="9" width="12.57421875" style="0" customWidth="1"/>
    <col min="10" max="12" width="12.57421875" style="0" bestFit="1" customWidth="1"/>
    <col min="14" max="14" width="12.421875" style="0" bestFit="1" customWidth="1"/>
    <col min="15" max="17" width="18.8515625" style="0" bestFit="1" customWidth="1"/>
    <col min="18" max="18" width="24.00390625" style="0" bestFit="1" customWidth="1"/>
  </cols>
  <sheetData>
    <row r="1" spans="1:5" ht="12.75">
      <c r="A1" t="s">
        <v>0</v>
      </c>
      <c r="B1">
        <v>2</v>
      </c>
      <c r="D1" t="s">
        <v>24</v>
      </c>
      <c r="E1" t="s">
        <v>25</v>
      </c>
    </row>
    <row r="2" spans="1:5" ht="12.75">
      <c r="A2" t="s">
        <v>1</v>
      </c>
      <c r="B2">
        <v>10</v>
      </c>
      <c r="D2">
        <v>1000000</v>
      </c>
      <c r="E2">
        <v>10000</v>
      </c>
    </row>
    <row r="3" spans="1:2" ht="12.75">
      <c r="A3" t="s">
        <v>16</v>
      </c>
      <c r="B3">
        <f>(B2-1)/B2</f>
        <v>0.9</v>
      </c>
    </row>
    <row r="4" spans="1:2" ht="12.75">
      <c r="A4" t="s">
        <v>17</v>
      </c>
      <c r="B4">
        <f>1-B3</f>
        <v>0.09999999999999998</v>
      </c>
    </row>
    <row r="5" spans="1:2" ht="12.75">
      <c r="A5" t="s">
        <v>2</v>
      </c>
      <c r="B5">
        <v>20</v>
      </c>
    </row>
    <row r="6" spans="1:2" ht="12.75">
      <c r="A6" t="s">
        <v>18</v>
      </c>
      <c r="B6">
        <f>(B5-1)/B5</f>
        <v>0.95</v>
      </c>
    </row>
    <row r="7" spans="1:2" ht="12.75">
      <c r="A7" t="s">
        <v>19</v>
      </c>
      <c r="B7">
        <f>1-B6</f>
        <v>0.050000000000000044</v>
      </c>
    </row>
    <row r="8" spans="1:2" ht="12" customHeight="1">
      <c r="A8" t="s">
        <v>3</v>
      </c>
      <c r="B8">
        <v>0.1</v>
      </c>
    </row>
    <row r="9" spans="1:2" ht="12.75">
      <c r="A9" t="s">
        <v>4</v>
      </c>
      <c r="B9">
        <v>0.3</v>
      </c>
    </row>
    <row r="10" spans="1:2" ht="25.5">
      <c r="A10" s="1" t="s">
        <v>6</v>
      </c>
      <c r="B10">
        <v>20</v>
      </c>
    </row>
    <row r="11" spans="1:2" ht="12.75">
      <c r="A11" t="s">
        <v>5</v>
      </c>
      <c r="B11">
        <f>E2/D2</f>
        <v>0.01</v>
      </c>
    </row>
    <row r="12" spans="1:2" ht="12.75">
      <c r="A12" t="s">
        <v>7</v>
      </c>
      <c r="B12">
        <v>3</v>
      </c>
    </row>
    <row r="13" ht="12.75">
      <c r="B13">
        <f>B12/B2</f>
        <v>0.3</v>
      </c>
    </row>
    <row r="14" ht="12.75">
      <c r="N14" t="s">
        <v>23</v>
      </c>
    </row>
    <row r="15" spans="1:23" ht="12.75">
      <c r="A15" t="s">
        <v>8</v>
      </c>
      <c r="B15" t="s">
        <v>9</v>
      </c>
      <c r="C15" t="s">
        <v>10</v>
      </c>
      <c r="D15" t="s">
        <v>11</v>
      </c>
      <c r="E15" t="s">
        <v>13</v>
      </c>
      <c r="F15" t="s">
        <v>12</v>
      </c>
      <c r="G15" t="s">
        <v>14</v>
      </c>
      <c r="H15" t="s">
        <v>21</v>
      </c>
      <c r="I15" t="s">
        <v>22</v>
      </c>
      <c r="J15" t="s">
        <v>15</v>
      </c>
      <c r="N15" t="s">
        <v>8</v>
      </c>
      <c r="O15" t="s">
        <v>9</v>
      </c>
      <c r="P15" t="s">
        <v>10</v>
      </c>
      <c r="Q15" t="s">
        <v>11</v>
      </c>
      <c r="R15" t="s">
        <v>13</v>
      </c>
      <c r="S15" t="s">
        <v>12</v>
      </c>
      <c r="T15" t="s">
        <v>14</v>
      </c>
      <c r="U15" t="s">
        <v>21</v>
      </c>
      <c r="V15" t="s">
        <v>22</v>
      </c>
      <c r="W15" t="s">
        <v>15</v>
      </c>
    </row>
    <row r="16" spans="1:23" ht="12.75">
      <c r="A16">
        <v>1</v>
      </c>
      <c r="B16">
        <v>0.9997</v>
      </c>
      <c r="C16">
        <f>300/1000000</f>
        <v>0.0003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t="s">
        <v>20</v>
      </c>
      <c r="N16">
        <v>1</v>
      </c>
      <c r="O16">
        <f>B16*$D$2</f>
        <v>999700</v>
      </c>
      <c r="P16">
        <f aca="true" t="shared" si="0" ref="P16:W31">C16*$D$2</f>
        <v>300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</row>
    <row r="17" spans="1:23" ht="12.75">
      <c r="A17">
        <v>2</v>
      </c>
      <c r="B17" s="2">
        <f aca="true" t="shared" si="1" ref="B17:B48">1-SUM(C17:J17)</f>
        <v>0.989703</v>
      </c>
      <c r="C17" s="2">
        <f>C16*(1-$B$4-$B$11*$B$13-$B$10*$B$9*D16)+$B$1*D16*B16</f>
        <v>0.0002691</v>
      </c>
      <c r="D17">
        <f aca="true" t="shared" si="2" ref="D17:D75">D16*(1-$B$7-$B$8-$B$9)+$B$4*C16</f>
        <v>2.999999999999999E-05</v>
      </c>
      <c r="E17">
        <f aca="true" t="shared" si="3" ref="E17:E25">E16*(1-$B$4-$B$11*$B$13)+$B$10*$B$9*C16*D16</f>
        <v>0</v>
      </c>
      <c r="F17">
        <f aca="true" t="shared" si="4" ref="F17:F75">F16*(1-$B$8-$B$7)+$B$4*E16+$B$9*D16</f>
        <v>0</v>
      </c>
      <c r="G17">
        <f aca="true" t="shared" si="5" ref="G17:G75">$B$10*$B$9*D16*B16+G16</f>
        <v>0</v>
      </c>
      <c r="H17">
        <f>$B$11*($B$13*C16+$B$13*E16+B16)+H16</f>
        <v>0.0099979</v>
      </c>
      <c r="I17">
        <f>$B$7*F16*+$B$7*D16+I16</f>
        <v>0</v>
      </c>
      <c r="J17">
        <f aca="true" t="shared" si="6" ref="J17:J48">$B$8*(D16+F16)+J16</f>
        <v>0</v>
      </c>
      <c r="L17">
        <f aca="true" t="shared" si="7" ref="L17:L48">SUM(B16:J16)</f>
        <v>1</v>
      </c>
      <c r="N17">
        <v>2</v>
      </c>
      <c r="O17">
        <f aca="true" t="shared" si="8" ref="O17:O75">B17*$D$2</f>
        <v>989703</v>
      </c>
      <c r="P17">
        <f t="shared" si="0"/>
        <v>269.09999999999997</v>
      </c>
      <c r="Q17">
        <f t="shared" si="0"/>
        <v>29.99999999999999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9997.9</v>
      </c>
      <c r="V17">
        <f t="shared" si="0"/>
        <v>0</v>
      </c>
      <c r="W17">
        <f t="shared" si="0"/>
        <v>0</v>
      </c>
    </row>
    <row r="18" spans="1:23" ht="12.75">
      <c r="A18">
        <v>3</v>
      </c>
      <c r="B18" s="2">
        <f t="shared" si="1"/>
        <v>0.97956994128</v>
      </c>
      <c r="C18" s="2">
        <f aca="true" t="shared" si="9" ref="C18:C25">C17*(1-$B$4-$B$11*$B$13-$B$10*$B$9*D17)+$B$1*D17*B17</f>
        <v>0.000300716442</v>
      </c>
      <c r="D18">
        <f t="shared" si="2"/>
        <v>4.3409999999999986E-05</v>
      </c>
      <c r="E18">
        <f t="shared" si="3"/>
        <v>4.843799999999998E-08</v>
      </c>
      <c r="F18">
        <f t="shared" si="4"/>
        <v>8.999999999999997E-06</v>
      </c>
      <c r="G18">
        <f t="shared" si="5"/>
        <v>0.00017814653999999994</v>
      </c>
      <c r="H18">
        <f aca="true" t="shared" si="10" ref="H18:H75">$B$11*($B$13*C17+$B$13*E17+B17)+H17</f>
        <v>0.0198957373</v>
      </c>
      <c r="I18">
        <f aca="true" t="shared" si="11" ref="I18:I75">$B$7*F17*+$B$7*D17+I17</f>
        <v>0</v>
      </c>
      <c r="J18">
        <f t="shared" si="6"/>
        <v>2.9999999999999992E-06</v>
      </c>
      <c r="L18">
        <f t="shared" si="7"/>
        <v>1</v>
      </c>
      <c r="N18">
        <v>3</v>
      </c>
      <c r="O18">
        <f t="shared" si="8"/>
        <v>979569.9412799999</v>
      </c>
      <c r="P18">
        <f t="shared" si="0"/>
        <v>300.716442</v>
      </c>
      <c r="Q18">
        <f t="shared" si="0"/>
        <v>43.40999999999998</v>
      </c>
      <c r="R18">
        <f t="shared" si="0"/>
        <v>0.04843799999999998</v>
      </c>
      <c r="S18">
        <f t="shared" si="0"/>
        <v>8.999999999999996</v>
      </c>
      <c r="T18">
        <f t="shared" si="0"/>
        <v>178.14653999999993</v>
      </c>
      <c r="U18">
        <f t="shared" si="0"/>
        <v>19895.7373</v>
      </c>
      <c r="V18">
        <f t="shared" si="0"/>
        <v>0</v>
      </c>
      <c r="W18">
        <f t="shared" si="0"/>
        <v>2.999999999999999</v>
      </c>
    </row>
    <row r="19" spans="1:23" ht="12.75">
      <c r="A19">
        <v>4</v>
      </c>
      <c r="B19" s="2">
        <f t="shared" si="1"/>
        <v>0.9694366773170155</v>
      </c>
      <c r="C19" s="2">
        <f t="shared" si="9"/>
        <v>0.00035471058617144623</v>
      </c>
      <c r="D19">
        <f t="shared" si="2"/>
        <v>5.394714419999999E-05</v>
      </c>
      <c r="E19">
        <f t="shared" si="3"/>
        <v>1.2177349048331996E-07</v>
      </c>
      <c r="F19">
        <f t="shared" si="4"/>
        <v>2.067784379999999E-05</v>
      </c>
      <c r="G19">
        <f t="shared" si="5"/>
        <v>0.0004332853269057886</v>
      </c>
      <c r="H19">
        <f t="shared" si="10"/>
        <v>0.029692339007439998</v>
      </c>
      <c r="I19">
        <f t="shared" si="11"/>
        <v>9.767250000000012E-13</v>
      </c>
      <c r="J19">
        <f t="shared" si="6"/>
        <v>8.240999999999998E-06</v>
      </c>
      <c r="L19">
        <f t="shared" si="7"/>
        <v>1.0000000000000002</v>
      </c>
      <c r="N19">
        <v>4</v>
      </c>
      <c r="O19">
        <f t="shared" si="8"/>
        <v>969436.6773170156</v>
      </c>
      <c r="P19">
        <f t="shared" si="0"/>
        <v>354.7105861714462</v>
      </c>
      <c r="Q19">
        <f t="shared" si="0"/>
        <v>53.94714419999999</v>
      </c>
      <c r="R19">
        <f t="shared" si="0"/>
        <v>0.12177349048331995</v>
      </c>
      <c r="S19">
        <f t="shared" si="0"/>
        <v>20.67784379999999</v>
      </c>
      <c r="T19">
        <f t="shared" si="0"/>
        <v>433.2853269057886</v>
      </c>
      <c r="U19">
        <f t="shared" si="0"/>
        <v>29692.339007439998</v>
      </c>
      <c r="V19">
        <f t="shared" si="0"/>
        <v>9.767250000000012E-07</v>
      </c>
      <c r="W19">
        <f t="shared" si="0"/>
        <v>8.240999999999998</v>
      </c>
    </row>
    <row r="20" spans="1:23" ht="12.75">
      <c r="A20">
        <v>5</v>
      </c>
      <c r="B20" s="2">
        <f t="shared" si="1"/>
        <v>0.9593276550686647</v>
      </c>
      <c r="C20" s="2">
        <f t="shared" si="9"/>
        <v>0.0004226572625049183</v>
      </c>
      <c r="D20">
        <f t="shared" si="2"/>
        <v>6.514198792714461E-05</v>
      </c>
      <c r="E20">
        <f t="shared" si="3"/>
        <v>2.240445598122832E-07</v>
      </c>
      <c r="F20">
        <f t="shared" si="4"/>
        <v>3.377248783904832E-05</v>
      </c>
      <c r="G20">
        <f t="shared" si="5"/>
        <v>0.000747075368249728</v>
      </c>
      <c r="H20">
        <f t="shared" si="10"/>
        <v>0.03938777027768914</v>
      </c>
      <c r="I20">
        <f t="shared" si="11"/>
        <v>3.765501553059194E-12</v>
      </c>
      <c r="J20">
        <f t="shared" si="6"/>
        <v>1.5703498799999997E-05</v>
      </c>
      <c r="L20">
        <f t="shared" si="7"/>
        <v>1</v>
      </c>
      <c r="N20">
        <v>5</v>
      </c>
      <c r="O20">
        <f t="shared" si="8"/>
        <v>959327.6550686647</v>
      </c>
      <c r="P20">
        <f t="shared" si="0"/>
        <v>422.6572625049183</v>
      </c>
      <c r="Q20">
        <f t="shared" si="0"/>
        <v>65.14198792714461</v>
      </c>
      <c r="R20">
        <f t="shared" si="0"/>
        <v>0.2240445598122832</v>
      </c>
      <c r="S20">
        <f t="shared" si="0"/>
        <v>33.77248783904832</v>
      </c>
      <c r="T20">
        <f t="shared" si="0"/>
        <v>747.075368249728</v>
      </c>
      <c r="U20">
        <f t="shared" si="0"/>
        <v>39387.77027768914</v>
      </c>
      <c r="V20">
        <f t="shared" si="0"/>
        <v>3.765501553059194E-06</v>
      </c>
      <c r="W20">
        <f t="shared" si="0"/>
        <v>15.703498799999997</v>
      </c>
    </row>
    <row r="21" spans="1:23" ht="12.75">
      <c r="A21">
        <v>6</v>
      </c>
      <c r="B21" s="2">
        <f t="shared" si="1"/>
        <v>0.9492393841520691</v>
      </c>
      <c r="C21" s="2">
        <f t="shared" si="9"/>
        <v>0.000503943389110481</v>
      </c>
      <c r="D21">
        <f t="shared" si="2"/>
        <v>7.809381961042136E-05</v>
      </c>
      <c r="E21">
        <f t="shared" si="3"/>
        <v>3.661643759001103E-07</v>
      </c>
      <c r="F21">
        <f t="shared" si="4"/>
        <v>4.8271615497315684E-05</v>
      </c>
      <c r="G21">
        <f t="shared" si="5"/>
        <v>0.0011220304313976815</v>
      </c>
      <c r="H21">
        <f t="shared" si="10"/>
        <v>0.04898231547229698</v>
      </c>
      <c r="I21">
        <f t="shared" si="11"/>
        <v>9.265519040761513E-12</v>
      </c>
      <c r="J21">
        <f t="shared" si="6"/>
        <v>2.559494637661929E-05</v>
      </c>
      <c r="L21">
        <f t="shared" si="7"/>
        <v>1</v>
      </c>
      <c r="N21">
        <v>6</v>
      </c>
      <c r="O21">
        <f t="shared" si="8"/>
        <v>949239.3841520691</v>
      </c>
      <c r="P21">
        <f t="shared" si="0"/>
        <v>503.943389110481</v>
      </c>
      <c r="Q21">
        <f t="shared" si="0"/>
        <v>78.09381961042136</v>
      </c>
      <c r="R21">
        <f t="shared" si="0"/>
        <v>0.3661643759001103</v>
      </c>
      <c r="S21">
        <f t="shared" si="0"/>
        <v>48.271615497315686</v>
      </c>
      <c r="T21">
        <f t="shared" si="0"/>
        <v>1122.0304313976815</v>
      </c>
      <c r="U21">
        <f t="shared" si="0"/>
        <v>48982.31547229698</v>
      </c>
      <c r="V21">
        <f t="shared" si="0"/>
        <v>9.265519040761512E-06</v>
      </c>
      <c r="W21">
        <f t="shared" si="0"/>
        <v>25.594946376619287</v>
      </c>
    </row>
    <row r="22" spans="1:23" ht="12.75">
      <c r="A22">
        <v>7</v>
      </c>
      <c r="B22" s="2">
        <f t="shared" si="1"/>
        <v>0.9391602707390149</v>
      </c>
      <c r="C22" s="2">
        <f t="shared" si="9"/>
        <v>0.0006000605493135215</v>
      </c>
      <c r="D22">
        <f t="shared" si="2"/>
        <v>9.334593969677984E-05</v>
      </c>
      <c r="E22">
        <f t="shared" si="3"/>
        <v>5.645786299207486E-07</v>
      </c>
      <c r="F22">
        <f t="shared" si="4"/>
        <v>6.449563549343476E-05</v>
      </c>
      <c r="G22">
        <f t="shared" si="5"/>
        <v>0.0015668088067961564</v>
      </c>
      <c r="H22">
        <f t="shared" si="10"/>
        <v>0.05847622224247813</v>
      </c>
      <c r="I22">
        <f t="shared" si="11"/>
        <v>1.8689806123139004E-11</v>
      </c>
      <c r="J22">
        <f t="shared" si="6"/>
        <v>3.8231489887392995E-05</v>
      </c>
      <c r="L22">
        <f t="shared" si="7"/>
        <v>1</v>
      </c>
      <c r="N22">
        <v>7</v>
      </c>
      <c r="O22">
        <f t="shared" si="8"/>
        <v>939160.2707390148</v>
      </c>
      <c r="P22">
        <f t="shared" si="0"/>
        <v>600.0605493135215</v>
      </c>
      <c r="Q22">
        <f t="shared" si="0"/>
        <v>93.34593969677984</v>
      </c>
      <c r="R22">
        <f t="shared" si="0"/>
        <v>0.5645786299207486</v>
      </c>
      <c r="S22">
        <f t="shared" si="0"/>
        <v>64.49563549343476</v>
      </c>
      <c r="T22">
        <f t="shared" si="0"/>
        <v>1566.8088067961564</v>
      </c>
      <c r="U22">
        <f t="shared" si="0"/>
        <v>58476.22224247813</v>
      </c>
      <c r="V22">
        <f t="shared" si="0"/>
        <v>1.8689806123139005E-05</v>
      </c>
      <c r="W22">
        <f t="shared" si="0"/>
        <v>38.231489887392996</v>
      </c>
    </row>
    <row r="23" spans="1:23" ht="12.75">
      <c r="A23">
        <v>8</v>
      </c>
      <c r="B23" s="2">
        <f t="shared" si="1"/>
        <v>0.929075225711349</v>
      </c>
      <c r="C23" s="2">
        <f t="shared" si="9"/>
        <v>0.0007132518294351559</v>
      </c>
      <c r="D23">
        <f t="shared" si="2"/>
        <v>0.00011134632176458106</v>
      </c>
      <c r="E23">
        <f t="shared" si="3"/>
        <v>8.425063261427308E-07</v>
      </c>
      <c r="F23">
        <f t="shared" si="4"/>
        <v>8.288152994144557E-05</v>
      </c>
      <c r="G23">
        <f t="shared" si="5"/>
        <v>0.0020928095947842494</v>
      </c>
      <c r="H23">
        <f t="shared" si="10"/>
        <v>0.0678696268252521</v>
      </c>
      <c r="I23">
        <f t="shared" si="11"/>
        <v>3.3740820376828163E-11</v>
      </c>
      <c r="J23">
        <f t="shared" si="6"/>
        <v>5.401564740641445E-05</v>
      </c>
      <c r="L23">
        <f t="shared" si="7"/>
        <v>1.0000000000000002</v>
      </c>
      <c r="N23">
        <v>8</v>
      </c>
      <c r="O23">
        <f t="shared" si="8"/>
        <v>929075.225711349</v>
      </c>
      <c r="P23">
        <f t="shared" si="0"/>
        <v>713.2518294351559</v>
      </c>
      <c r="Q23">
        <f t="shared" si="0"/>
        <v>111.34632176458106</v>
      </c>
      <c r="R23">
        <f t="shared" si="0"/>
        <v>0.8425063261427308</v>
      </c>
      <c r="S23">
        <f t="shared" si="0"/>
        <v>82.88152994144556</v>
      </c>
      <c r="T23">
        <f t="shared" si="0"/>
        <v>2092.8095947842494</v>
      </c>
      <c r="U23">
        <f t="shared" si="0"/>
        <v>67869.62682525211</v>
      </c>
      <c r="V23">
        <f t="shared" si="0"/>
        <v>3.374082037682816E-05</v>
      </c>
      <c r="W23">
        <f t="shared" si="0"/>
        <v>54.01564740641445</v>
      </c>
    </row>
    <row r="24" spans="1:23" ht="12.75">
      <c r="A24">
        <v>9</v>
      </c>
      <c r="B24" s="2">
        <f t="shared" si="1"/>
        <v>0.9189665919515451</v>
      </c>
      <c r="C24" s="2">
        <f t="shared" si="9"/>
        <v>0.0008462086012482513</v>
      </c>
      <c r="D24">
        <f t="shared" si="2"/>
        <v>0.00013256565991403516</v>
      </c>
      <c r="E24">
        <f t="shared" si="3"/>
        <v>1.2322359807468072E-06</v>
      </c>
      <c r="F24">
        <f t="shared" si="4"/>
        <v>0.00010393744761221732</v>
      </c>
      <c r="G24">
        <f t="shared" si="5"/>
        <v>0.002713504248937589</v>
      </c>
      <c r="H24">
        <f t="shared" si="10"/>
        <v>0.07716252136537288</v>
      </c>
      <c r="I24">
        <f t="shared" si="11"/>
        <v>5.68122041298306E-11</v>
      </c>
      <c r="J24">
        <f t="shared" si="6"/>
        <v>7.343843257701712E-05</v>
      </c>
      <c r="L24">
        <f t="shared" si="7"/>
        <v>0.9999999999999998</v>
      </c>
      <c r="N24">
        <v>9</v>
      </c>
      <c r="O24">
        <f t="shared" si="8"/>
        <v>918966.5919515451</v>
      </c>
      <c r="P24">
        <f t="shared" si="0"/>
        <v>846.2086012482513</v>
      </c>
      <c r="Q24">
        <f t="shared" si="0"/>
        <v>132.56565991403517</v>
      </c>
      <c r="R24">
        <f t="shared" si="0"/>
        <v>1.2322359807468073</v>
      </c>
      <c r="S24">
        <f t="shared" si="0"/>
        <v>103.93744761221731</v>
      </c>
      <c r="T24">
        <f t="shared" si="0"/>
        <v>2713.504248937589</v>
      </c>
      <c r="U24">
        <f t="shared" si="0"/>
        <v>77162.52136537289</v>
      </c>
      <c r="V24">
        <f t="shared" si="0"/>
        <v>5.68122041298306E-05</v>
      </c>
      <c r="W24">
        <f t="shared" si="0"/>
        <v>73.43843257701712</v>
      </c>
    </row>
    <row r="25" spans="1:23" ht="12.75">
      <c r="A25">
        <v>10</v>
      </c>
      <c r="B25" s="2">
        <f t="shared" si="1"/>
        <v>0.9088141638513515</v>
      </c>
      <c r="C25" s="2">
        <f t="shared" si="9"/>
        <v>0.0010020228715118017</v>
      </c>
      <c r="D25">
        <f t="shared" si="2"/>
        <v>0.00015753197307754447</v>
      </c>
      <c r="E25">
        <f t="shared" si="3"/>
        <v>1.7783848846263286E-06</v>
      </c>
      <c r="F25">
        <f t="shared" si="4"/>
        <v>0.00012823975204266994</v>
      </c>
      <c r="G25">
        <f t="shared" si="5"/>
        <v>0.0034444447251436396</v>
      </c>
      <c r="H25">
        <f t="shared" si="10"/>
        <v>0.08635472960740002</v>
      </c>
      <c r="I25">
        <f t="shared" si="11"/>
        <v>9.125854496106578E-11</v>
      </c>
      <c r="J25">
        <f t="shared" si="6"/>
        <v>9.708874332964236E-05</v>
      </c>
      <c r="L25">
        <f t="shared" si="7"/>
        <v>1</v>
      </c>
      <c r="N25">
        <v>10</v>
      </c>
      <c r="O25">
        <f t="shared" si="8"/>
        <v>908814.1638513515</v>
      </c>
      <c r="P25">
        <f t="shared" si="0"/>
        <v>1002.0228715118018</v>
      </c>
      <c r="Q25">
        <f t="shared" si="0"/>
        <v>157.53197307754448</v>
      </c>
      <c r="R25">
        <f t="shared" si="0"/>
        <v>1.7783848846263286</v>
      </c>
      <c r="S25">
        <f t="shared" si="0"/>
        <v>128.23975204266995</v>
      </c>
      <c r="T25">
        <f t="shared" si="0"/>
        <v>3444.4447251436395</v>
      </c>
      <c r="U25">
        <f t="shared" si="0"/>
        <v>86354.72960740002</v>
      </c>
      <c r="V25">
        <f t="shared" si="0"/>
        <v>9.125854496106578E-05</v>
      </c>
      <c r="W25">
        <f t="shared" si="0"/>
        <v>97.08874332964236</v>
      </c>
    </row>
    <row r="26" spans="1:23" ht="12.75">
      <c r="A26">
        <v>11</v>
      </c>
      <c r="B26" s="2">
        <f t="shared" si="1"/>
        <v>0.8985949724414508</v>
      </c>
      <c r="C26" s="2">
        <f aca="true" t="shared" si="12" ref="C26:C75">C25*(1-$B$4-$B$11*$B$12/$B$2-$B$10*$B$9*D25)+$B$1*D25*B25</f>
        <v>0.001184201988690622</v>
      </c>
      <c r="D26">
        <f t="shared" si="2"/>
        <v>0.00018684487234382963</v>
      </c>
      <c r="E26">
        <f aca="true" t="shared" si="13" ref="E26:E75">E25*(1-$B$4-$B$11*$B$12/$B$2)+$B$10*$B$9*C25*D25</f>
        <v>2.5423150816183025E-06</v>
      </c>
      <c r="F26">
        <f t="shared" si="4"/>
        <v>0.0001564412196479954</v>
      </c>
      <c r="G26">
        <f t="shared" si="5"/>
        <v>0.0043034484554975725</v>
      </c>
      <c r="H26">
        <f t="shared" si="10"/>
        <v>0.09544588264968273</v>
      </c>
      <c r="I26">
        <f t="shared" si="11"/>
        <v>1.4176319787670801E-10</v>
      </c>
      <c r="J26">
        <f t="shared" si="6"/>
        <v>0.0001256659158416638</v>
      </c>
      <c r="L26">
        <f t="shared" si="7"/>
        <v>0.9999999999999999</v>
      </c>
      <c r="N26">
        <v>11</v>
      </c>
      <c r="O26">
        <f t="shared" si="8"/>
        <v>898594.9724414508</v>
      </c>
      <c r="P26">
        <f t="shared" si="0"/>
        <v>1184.2019886906219</v>
      </c>
      <c r="Q26">
        <f t="shared" si="0"/>
        <v>186.84487234382962</v>
      </c>
      <c r="R26">
        <f t="shared" si="0"/>
        <v>2.5423150816183027</v>
      </c>
      <c r="S26">
        <f t="shared" si="0"/>
        <v>156.4412196479954</v>
      </c>
      <c r="T26">
        <f t="shared" si="0"/>
        <v>4303.4484554975725</v>
      </c>
      <c r="U26">
        <f t="shared" si="0"/>
        <v>95445.88264968274</v>
      </c>
      <c r="V26">
        <f t="shared" si="0"/>
        <v>0.000141763197876708</v>
      </c>
      <c r="W26">
        <f t="shared" si="0"/>
        <v>125.6659158416638</v>
      </c>
    </row>
    <row r="27" spans="1:23" ht="12.75">
      <c r="A27">
        <v>12</v>
      </c>
      <c r="B27" s="2">
        <f t="shared" si="1"/>
        <v>0.8882830040452432</v>
      </c>
      <c r="C27" s="2">
        <f t="shared" si="12"/>
        <v>0.0013966973372683106</v>
      </c>
      <c r="D27">
        <f t="shared" si="2"/>
        <v>0.00022118487865816847</v>
      </c>
      <c r="E27">
        <f t="shared" si="13"/>
        <v>3.6080290446488682E-06</v>
      </c>
      <c r="F27">
        <f t="shared" si="4"/>
        <v>0.0001892827299121068</v>
      </c>
      <c r="G27">
        <f>$B$10*$B$9*D26*B26+G26</f>
        <v>0.005310835632985352</v>
      </c>
      <c r="H27">
        <f t="shared" si="10"/>
        <v>0.10443539260700856</v>
      </c>
      <c r="I27">
        <f t="shared" si="11"/>
        <v>2.1483879716281494E-10</v>
      </c>
      <c r="J27">
        <f t="shared" si="6"/>
        <v>0.0001599945250408463</v>
      </c>
      <c r="L27">
        <f t="shared" si="7"/>
        <v>1</v>
      </c>
      <c r="N27">
        <v>12</v>
      </c>
      <c r="O27">
        <f t="shared" si="8"/>
        <v>888283.0040452431</v>
      </c>
      <c r="P27">
        <f t="shared" si="0"/>
        <v>1396.6973372683105</v>
      </c>
      <c r="Q27">
        <f t="shared" si="0"/>
        <v>221.18487865816846</v>
      </c>
      <c r="R27">
        <f t="shared" si="0"/>
        <v>3.6080290446488683</v>
      </c>
      <c r="S27">
        <f t="shared" si="0"/>
        <v>189.28272991210682</v>
      </c>
      <c r="T27">
        <f t="shared" si="0"/>
        <v>5310.835632985352</v>
      </c>
      <c r="U27">
        <f t="shared" si="0"/>
        <v>104435.39260700856</v>
      </c>
      <c r="V27">
        <f t="shared" si="0"/>
        <v>0.00021483879716281494</v>
      </c>
      <c r="W27">
        <f t="shared" si="0"/>
        <v>159.9945250408463</v>
      </c>
    </row>
    <row r="28" spans="1:23" ht="12.75">
      <c r="A28">
        <v>13</v>
      </c>
      <c r="B28" s="2">
        <f t="shared" si="1"/>
        <v>0.8778488991328423</v>
      </c>
      <c r="C28" s="2">
        <f t="shared" si="12"/>
        <v>0.0016439334784710002</v>
      </c>
      <c r="D28">
        <f>D27*(1-$B$7-$B$8-$B$9)+$B$4*C27</f>
        <v>0.0002613214169888237</v>
      </c>
      <c r="E28">
        <f t="shared" si="13"/>
        <v>5.089972039445304E-06</v>
      </c>
      <c r="F28">
        <f t="shared" si="4"/>
        <v>0.0002276065869272062</v>
      </c>
      <c r="G28">
        <f t="shared" si="5"/>
        <v>0.006489684243768515</v>
      </c>
      <c r="H28">
        <f t="shared" si="10"/>
        <v>0.11332242356355993</v>
      </c>
      <c r="I28">
        <f t="shared" si="11"/>
        <v>3.195049912820557E-10</v>
      </c>
      <c r="J28">
        <f t="shared" si="6"/>
        <v>0.00020104128589787384</v>
      </c>
      <c r="L28">
        <f t="shared" si="7"/>
        <v>1</v>
      </c>
      <c r="N28">
        <v>13</v>
      </c>
      <c r="O28">
        <f t="shared" si="8"/>
        <v>877848.8991328422</v>
      </c>
      <c r="P28">
        <f t="shared" si="0"/>
        <v>1643.9334784710002</v>
      </c>
      <c r="Q28">
        <f t="shared" si="0"/>
        <v>261.32141698882367</v>
      </c>
      <c r="R28">
        <f t="shared" si="0"/>
        <v>5.089972039445304</v>
      </c>
      <c r="S28">
        <f t="shared" si="0"/>
        <v>227.6065869272062</v>
      </c>
      <c r="T28">
        <f t="shared" si="0"/>
        <v>6489.6842437685145</v>
      </c>
      <c r="U28">
        <f t="shared" si="0"/>
        <v>113322.42356355993</v>
      </c>
      <c r="V28">
        <f t="shared" si="0"/>
        <v>0.0003195049912820557</v>
      </c>
      <c r="W28">
        <f t="shared" si="0"/>
        <v>201.04128589787385</v>
      </c>
    </row>
    <row r="29" spans="1:23" ht="12.75">
      <c r="A29">
        <v>14</v>
      </c>
      <c r="B29" s="2">
        <f t="shared" si="1"/>
        <v>0.8672596506472257</v>
      </c>
      <c r="C29" s="2">
        <f t="shared" si="12"/>
        <v>0.0019308321964792573</v>
      </c>
      <c r="D29">
        <f t="shared" si="2"/>
        <v>0.000308120127190953</v>
      </c>
      <c r="E29">
        <f t="shared" si="13"/>
        <v>7.143275075558884E-06</v>
      </c>
      <c r="F29">
        <f t="shared" si="4"/>
        <v>0.0002723710211887169</v>
      </c>
      <c r="G29">
        <f t="shared" si="5"/>
        <v>0.007866088553109354</v>
      </c>
      <c r="H29">
        <f>$B$11*($B$13*C28+$B$13*E28+B28)+H28</f>
        <v>0.12210585962523988</v>
      </c>
      <c r="I29">
        <f t="shared" si="11"/>
        <v>4.682011808115745E-10</v>
      </c>
      <c r="J29">
        <f t="shared" si="6"/>
        <v>0.0002499340862894768</v>
      </c>
      <c r="L29">
        <f t="shared" si="7"/>
        <v>1</v>
      </c>
      <c r="N29">
        <v>14</v>
      </c>
      <c r="O29">
        <f t="shared" si="8"/>
        <v>867259.6506472257</v>
      </c>
      <c r="P29">
        <f t="shared" si="0"/>
        <v>1930.8321964792574</v>
      </c>
      <c r="Q29">
        <f t="shared" si="0"/>
        <v>308.12012719095304</v>
      </c>
      <c r="R29">
        <f t="shared" si="0"/>
        <v>7.1432750755588845</v>
      </c>
      <c r="S29">
        <f t="shared" si="0"/>
        <v>272.3710211887169</v>
      </c>
      <c r="T29">
        <f t="shared" si="0"/>
        <v>7866.088553109354</v>
      </c>
      <c r="U29">
        <f t="shared" si="0"/>
        <v>122105.85962523989</v>
      </c>
      <c r="V29">
        <f t="shared" si="0"/>
        <v>0.0004682011808115745</v>
      </c>
      <c r="W29">
        <f t="shared" si="0"/>
        <v>249.9340862894768</v>
      </c>
    </row>
    <row r="30" spans="1:23" ht="12.75">
      <c r="A30">
        <v>15</v>
      </c>
      <c r="B30" s="2">
        <f t="shared" si="1"/>
        <v>0.8564783172574448</v>
      </c>
      <c r="C30" s="2">
        <f t="shared" si="12"/>
        <v>0.0022628272184001216</v>
      </c>
      <c r="D30">
        <f t="shared" si="2"/>
        <v>0.0003625492896029499</v>
      </c>
      <c r="E30">
        <f t="shared" si="13"/>
        <v>9.977087314557775E-06</v>
      </c>
      <c r="F30">
        <f t="shared" si="4"/>
        <v>0.00032466573367525116</v>
      </c>
      <c r="G30">
        <f t="shared" si="5"/>
        <v>0.009469409476299382</v>
      </c>
      <c r="H30">
        <f t="shared" si="10"/>
        <v>0.13078427005812682</v>
      </c>
      <c r="I30">
        <f t="shared" si="11"/>
        <v>6.780086650410678E-10</v>
      </c>
      <c r="J30">
        <f t="shared" si="6"/>
        <v>0.0003079832011274438</v>
      </c>
      <c r="L30">
        <f t="shared" si="7"/>
        <v>1</v>
      </c>
      <c r="N30">
        <v>15</v>
      </c>
      <c r="O30">
        <f t="shared" si="8"/>
        <v>856478.3172574448</v>
      </c>
      <c r="P30">
        <f t="shared" si="0"/>
        <v>2262.8272184001216</v>
      </c>
      <c r="Q30">
        <f t="shared" si="0"/>
        <v>362.5492896029499</v>
      </c>
      <c r="R30">
        <f t="shared" si="0"/>
        <v>9.977087314557775</v>
      </c>
      <c r="S30">
        <f t="shared" si="0"/>
        <v>324.66573367525115</v>
      </c>
      <c r="T30">
        <f t="shared" si="0"/>
        <v>9469.409476299381</v>
      </c>
      <c r="U30">
        <f t="shared" si="0"/>
        <v>130784.27005812681</v>
      </c>
      <c r="V30">
        <f t="shared" si="0"/>
        <v>0.0006780086650410678</v>
      </c>
      <c r="W30">
        <f t="shared" si="0"/>
        <v>307.9832011274438</v>
      </c>
    </row>
    <row r="31" spans="1:23" ht="12.75">
      <c r="A31">
        <v>16</v>
      </c>
      <c r="B31" s="2">
        <f t="shared" si="1"/>
        <v>0.8454637696979098</v>
      </c>
      <c r="C31" s="2">
        <f t="shared" si="12"/>
        <v>0.0026458649074657913</v>
      </c>
      <c r="D31">
        <f t="shared" si="2"/>
        <v>0.0004256848311216346</v>
      </c>
      <c r="E31">
        <f t="shared" si="13"/>
        <v>1.3871765724309422E-05</v>
      </c>
      <c r="F31">
        <f t="shared" si="4"/>
        <v>0.0003857283692363042</v>
      </c>
      <c r="G31">
        <f t="shared" si="5"/>
        <v>0.011332503109191481</v>
      </c>
      <c r="H31">
        <f t="shared" si="10"/>
        <v>0.1393558716436184</v>
      </c>
      <c r="I31">
        <f t="shared" si="11"/>
        <v>9.722769927970255E-10</v>
      </c>
      <c r="J31">
        <f t="shared" si="6"/>
        <v>0.00037670470345526393</v>
      </c>
      <c r="L31">
        <f t="shared" si="7"/>
        <v>1</v>
      </c>
      <c r="N31">
        <v>16</v>
      </c>
      <c r="O31">
        <f t="shared" si="8"/>
        <v>845463.7696979098</v>
      </c>
      <c r="P31">
        <f t="shared" si="0"/>
        <v>2645.8649074657915</v>
      </c>
      <c r="Q31">
        <f t="shared" si="0"/>
        <v>425.6848311216346</v>
      </c>
      <c r="R31">
        <f t="shared" si="0"/>
        <v>13.871765724309423</v>
      </c>
      <c r="S31">
        <f t="shared" si="0"/>
        <v>385.72836923630416</v>
      </c>
      <c r="T31">
        <f t="shared" si="0"/>
        <v>11332.50310919148</v>
      </c>
      <c r="U31">
        <f t="shared" si="0"/>
        <v>139355.8716436184</v>
      </c>
      <c r="V31">
        <f t="shared" si="0"/>
        <v>0.0009722769927970256</v>
      </c>
      <c r="W31">
        <f t="shared" si="0"/>
        <v>376.70470345526394</v>
      </c>
    </row>
    <row r="32" spans="1:23" ht="12.75">
      <c r="A32">
        <v>17</v>
      </c>
      <c r="B32" s="2">
        <f t="shared" si="1"/>
        <v>0.8341704934342653</v>
      </c>
      <c r="C32" s="2">
        <f t="shared" si="12"/>
        <v>0.003086385198705614</v>
      </c>
      <c r="D32">
        <f t="shared" si="2"/>
        <v>0.0004987131478634781</v>
      </c>
      <c r="E32">
        <f t="shared" si="13"/>
        <v>1.920080119253696E-05</v>
      </c>
      <c r="F32">
        <f t="shared" si="4"/>
        <v>0.00045696173975977983</v>
      </c>
      <c r="G32">
        <f t="shared" si="5"/>
        <v>0.013491909721331373</v>
      </c>
      <c r="H32">
        <f t="shared" si="10"/>
        <v>0.14781848855061708</v>
      </c>
      <c r="I32">
        <f t="shared" si="11"/>
        <v>1.3827737820899753E-09</v>
      </c>
      <c r="J32">
        <f t="shared" si="6"/>
        <v>0.0004578460234910578</v>
      </c>
      <c r="L32">
        <f t="shared" si="7"/>
        <v>1</v>
      </c>
      <c r="N32">
        <v>17</v>
      </c>
      <c r="O32">
        <f t="shared" si="8"/>
        <v>834170.4934342653</v>
      </c>
      <c r="P32">
        <f aca="true" t="shared" si="14" ref="P32:P75">C32*$D$2</f>
        <v>3086.385198705614</v>
      </c>
      <c r="Q32">
        <f aca="true" t="shared" si="15" ref="Q32:Q75">D32*$D$2</f>
        <v>498.7131478634781</v>
      </c>
      <c r="R32">
        <f aca="true" t="shared" si="16" ref="R32:R75">E32*$D$2</f>
        <v>19.200801192536957</v>
      </c>
      <c r="S32">
        <f aca="true" t="shared" si="17" ref="S32:S75">F32*$D$2</f>
        <v>456.96173975977985</v>
      </c>
      <c r="T32">
        <f aca="true" t="shared" si="18" ref="T32:T75">G32*$D$2</f>
        <v>13491.909721331373</v>
      </c>
      <c r="U32">
        <f aca="true" t="shared" si="19" ref="U32:U75">H32*$D$2</f>
        <v>147818.48855061707</v>
      </c>
      <c r="V32">
        <f aca="true" t="shared" si="20" ref="V32:V75">I32*$D$2</f>
        <v>0.0013827737820899754</v>
      </c>
      <c r="W32">
        <f aca="true" t="shared" si="21" ref="W32:W75">J32*$D$2</f>
        <v>457.8460234910578</v>
      </c>
    </row>
    <row r="33" spans="1:23" ht="12.75">
      <c r="A33">
        <v>18</v>
      </c>
      <c r="B33" s="2">
        <f t="shared" si="1"/>
        <v>0.8225484773334883</v>
      </c>
      <c r="C33" s="2">
        <f t="shared" si="12"/>
        <v>0.003591275783242008</v>
      </c>
      <c r="D33">
        <f t="shared" si="2"/>
        <v>0.0005829307511954743</v>
      </c>
      <c r="E33">
        <f t="shared" si="13"/>
        <v>2.645844393749999E-05</v>
      </c>
      <c r="F33">
        <f t="shared" si="4"/>
        <v>0.00053995150327411</v>
      </c>
      <c r="G33">
        <f t="shared" si="5"/>
        <v>0.015987980477143972</v>
      </c>
      <c r="H33">
        <f t="shared" si="10"/>
        <v>0.15616951024295941</v>
      </c>
      <c r="I33">
        <f t="shared" si="11"/>
        <v>1.9525058513119046E-09</v>
      </c>
      <c r="J33">
        <f t="shared" si="6"/>
        <v>0.0005534135122533836</v>
      </c>
      <c r="L33">
        <f t="shared" si="7"/>
        <v>1</v>
      </c>
      <c r="N33">
        <v>18</v>
      </c>
      <c r="O33">
        <f t="shared" si="8"/>
        <v>822548.4773334883</v>
      </c>
      <c r="P33">
        <f t="shared" si="14"/>
        <v>3591.275783242008</v>
      </c>
      <c r="Q33">
        <f t="shared" si="15"/>
        <v>582.9307511954743</v>
      </c>
      <c r="R33">
        <f t="shared" si="16"/>
        <v>26.45844393749999</v>
      </c>
      <c r="S33">
        <f t="shared" si="17"/>
        <v>539.95150327411</v>
      </c>
      <c r="T33">
        <f t="shared" si="18"/>
        <v>15987.980477143972</v>
      </c>
      <c r="U33">
        <f t="shared" si="19"/>
        <v>156169.51024295943</v>
      </c>
      <c r="V33">
        <f t="shared" si="20"/>
        <v>0.0019525058513119046</v>
      </c>
      <c r="W33">
        <f t="shared" si="21"/>
        <v>553.4135122533836</v>
      </c>
    </row>
    <row r="34" spans="1:23" ht="12.75">
      <c r="A34">
        <v>19</v>
      </c>
      <c r="B34" s="2">
        <f t="shared" si="1"/>
        <v>0.8105432254716974</v>
      </c>
      <c r="C34" s="2">
        <f t="shared" si="12"/>
        <v>0.004167791190601036</v>
      </c>
      <c r="D34">
        <f t="shared" si="2"/>
        <v>0.0006797394914817116</v>
      </c>
      <c r="E34">
        <f t="shared" si="13"/>
        <v>3.629401475238977E-05</v>
      </c>
      <c r="F34">
        <f t="shared" si="4"/>
        <v>0.0006364838475353857</v>
      </c>
      <c r="G34">
        <f t="shared" si="5"/>
        <v>0.018864913287864195</v>
      </c>
      <c r="H34">
        <f t="shared" si="10"/>
        <v>0.16440584821897583</v>
      </c>
      <c r="I34">
        <f t="shared" si="11"/>
        <v>2.7393916898436623E-09</v>
      </c>
      <c r="J34">
        <f t="shared" si="6"/>
        <v>0.000665701737700342</v>
      </c>
      <c r="L34">
        <f t="shared" si="7"/>
        <v>1</v>
      </c>
      <c r="N34">
        <v>19</v>
      </c>
      <c r="O34">
        <f t="shared" si="8"/>
        <v>810543.2254716974</v>
      </c>
      <c r="P34">
        <f t="shared" si="14"/>
        <v>4167.791190601037</v>
      </c>
      <c r="Q34">
        <f t="shared" si="15"/>
        <v>679.7394914817116</v>
      </c>
      <c r="R34">
        <f t="shared" si="16"/>
        <v>36.29401475238977</v>
      </c>
      <c r="S34">
        <f t="shared" si="17"/>
        <v>636.4838475353857</v>
      </c>
      <c r="T34">
        <f t="shared" si="18"/>
        <v>18864.913287864194</v>
      </c>
      <c r="U34">
        <f t="shared" si="19"/>
        <v>164405.84821897582</v>
      </c>
      <c r="V34">
        <f t="shared" si="20"/>
        <v>0.002739391689843662</v>
      </c>
      <c r="W34">
        <f t="shared" si="21"/>
        <v>665.7017377003419</v>
      </c>
    </row>
    <row r="35" spans="1:23" ht="12.75">
      <c r="A35">
        <v>20</v>
      </c>
      <c r="B35" s="2">
        <f t="shared" si="1"/>
        <v>0.7980959373830747</v>
      </c>
      <c r="C35" s="2">
        <f t="shared" si="12"/>
        <v>0.004823427104194278</v>
      </c>
      <c r="D35">
        <f t="shared" si="2"/>
        <v>0.000790635839375045</v>
      </c>
      <c r="E35">
        <f t="shared" si="13"/>
        <v>4.9553804819900263E-05</v>
      </c>
      <c r="F35">
        <f t="shared" si="4"/>
        <v>0.0007485625193248304</v>
      </c>
      <c r="G35">
        <f t="shared" si="5"/>
        <v>0.02217066272730066</v>
      </c>
      <c r="H35">
        <f t="shared" si="10"/>
        <v>0.17252389272930888</v>
      </c>
      <c r="I35">
        <f t="shared" si="11"/>
        <v>3.82099970699373E-09</v>
      </c>
      <c r="J35">
        <f t="shared" si="6"/>
        <v>0.0007973240716020517</v>
      </c>
      <c r="L35">
        <f t="shared" si="7"/>
        <v>1</v>
      </c>
      <c r="N35">
        <v>20</v>
      </c>
      <c r="O35">
        <f t="shared" si="8"/>
        <v>798095.9373830747</v>
      </c>
      <c r="P35">
        <f t="shared" si="14"/>
        <v>4823.427104194278</v>
      </c>
      <c r="Q35">
        <f t="shared" si="15"/>
        <v>790.635839375045</v>
      </c>
      <c r="R35">
        <f t="shared" si="16"/>
        <v>49.553804819900265</v>
      </c>
      <c r="S35">
        <f t="shared" si="17"/>
        <v>748.5625193248303</v>
      </c>
      <c r="T35">
        <f t="shared" si="18"/>
        <v>22170.66272730066</v>
      </c>
      <c r="U35">
        <f t="shared" si="19"/>
        <v>172523.89272930886</v>
      </c>
      <c r="V35">
        <f t="shared" si="20"/>
        <v>0.00382099970699373</v>
      </c>
      <c r="W35">
        <f t="shared" si="21"/>
        <v>797.3240716020517</v>
      </c>
    </row>
    <row r="36" spans="1:23" ht="12.75">
      <c r="A36">
        <v>21</v>
      </c>
      <c r="B36" s="2">
        <f t="shared" si="1"/>
        <v>0.7851439104367406</v>
      </c>
      <c r="C36" s="2">
        <f t="shared" si="12"/>
        <v>0.005565739169148495</v>
      </c>
      <c r="D36">
        <f t="shared" si="2"/>
        <v>0.0009171924220757025</v>
      </c>
      <c r="E36">
        <f t="shared" si="13"/>
        <v>6.733120894658445E-05</v>
      </c>
      <c r="F36">
        <f t="shared" si="4"/>
        <v>0.0008784242737206093</v>
      </c>
      <c r="G36">
        <f t="shared" si="5"/>
        <v>0.025956682235428744</v>
      </c>
      <c r="H36">
        <f t="shared" si="10"/>
        <v>0.18051947104586666</v>
      </c>
      <c r="I36">
        <f t="shared" si="11"/>
        <v>5.300600596471447E-09</v>
      </c>
      <c r="J36">
        <f t="shared" si="6"/>
        <v>0.0009512439074720393</v>
      </c>
      <c r="L36">
        <f t="shared" si="7"/>
        <v>1</v>
      </c>
      <c r="N36">
        <v>21</v>
      </c>
      <c r="O36">
        <f t="shared" si="8"/>
        <v>785143.9104367406</v>
      </c>
      <c r="P36">
        <f t="shared" si="14"/>
        <v>5565.7391691484945</v>
      </c>
      <c r="Q36">
        <f t="shared" si="15"/>
        <v>917.1924220757024</v>
      </c>
      <c r="R36">
        <f t="shared" si="16"/>
        <v>67.33120894658445</v>
      </c>
      <c r="S36">
        <f t="shared" si="17"/>
        <v>878.4242737206092</v>
      </c>
      <c r="T36">
        <f t="shared" si="18"/>
        <v>25956.682235428743</v>
      </c>
      <c r="U36">
        <f t="shared" si="19"/>
        <v>180519.47104586667</v>
      </c>
      <c r="V36">
        <f t="shared" si="20"/>
        <v>0.005300600596471447</v>
      </c>
      <c r="W36">
        <f t="shared" si="21"/>
        <v>951.2439074720393</v>
      </c>
    </row>
    <row r="37" spans="1:23" ht="12.75">
      <c r="A37">
        <v>22</v>
      </c>
      <c r="B37" s="2">
        <f t="shared" si="1"/>
        <v>0.7716212257938211</v>
      </c>
      <c r="C37" s="2">
        <f t="shared" si="12"/>
        <v>0.006402095001773967</v>
      </c>
      <c r="D37">
        <f t="shared" si="2"/>
        <v>0.001061029749056486</v>
      </c>
      <c r="E37">
        <f t="shared" si="13"/>
        <v>9.102521716024376E-05</v>
      </c>
      <c r="F37">
        <f t="shared" si="4"/>
        <v>0.0010285514801798871</v>
      </c>
      <c r="G37">
        <f t="shared" si="5"/>
        <v>0.03027745050477752</v>
      </c>
      <c r="H37">
        <f t="shared" si="10"/>
        <v>0.18838780936136834</v>
      </c>
      <c r="I37">
        <f t="shared" si="11"/>
        <v>7.314810814531188E-09</v>
      </c>
      <c r="J37">
        <f t="shared" si="6"/>
        <v>0.0011308055770516705</v>
      </c>
      <c r="L37">
        <f t="shared" si="7"/>
        <v>1</v>
      </c>
      <c r="N37">
        <v>22</v>
      </c>
      <c r="O37">
        <f t="shared" si="8"/>
        <v>771621.225793821</v>
      </c>
      <c r="P37">
        <f t="shared" si="14"/>
        <v>6402.095001773967</v>
      </c>
      <c r="Q37">
        <f t="shared" si="15"/>
        <v>1061.0297490564858</v>
      </c>
      <c r="R37">
        <f t="shared" si="16"/>
        <v>91.02521716024376</v>
      </c>
      <c r="S37">
        <f t="shared" si="17"/>
        <v>1028.5514801798872</v>
      </c>
      <c r="T37">
        <f t="shared" si="18"/>
        <v>30277.45050477752</v>
      </c>
      <c r="U37">
        <f t="shared" si="19"/>
        <v>188387.80936136833</v>
      </c>
      <c r="V37">
        <f t="shared" si="20"/>
        <v>0.007314810814531188</v>
      </c>
      <c r="W37">
        <f t="shared" si="21"/>
        <v>1130.8055770516705</v>
      </c>
    </row>
    <row r="38" spans="1:23" ht="12.75">
      <c r="A38">
        <v>23</v>
      </c>
      <c r="B38" s="2">
        <f t="shared" si="1"/>
        <v>0.75745978526447</v>
      </c>
      <c r="C38" s="2">
        <f t="shared" si="12"/>
        <v>0.007339348488213593</v>
      </c>
      <c r="D38">
        <f t="shared" si="2"/>
        <v>0.0012237758621584638</v>
      </c>
      <c r="E38">
        <f t="shared" si="13"/>
        <v>0.00012240649931174674</v>
      </c>
      <c r="F38">
        <f t="shared" si="4"/>
        <v>0.0012016802045858742</v>
      </c>
      <c r="G38">
        <f t="shared" si="5"/>
        <v>0.03518972895820158</v>
      </c>
      <c r="H38">
        <f t="shared" si="10"/>
        <v>0.19612350097996337</v>
      </c>
      <c r="I38">
        <f t="shared" si="11"/>
        <v>1.004312011179855E-08</v>
      </c>
      <c r="J38">
        <f t="shared" si="6"/>
        <v>0.0013397636999753079</v>
      </c>
      <c r="L38">
        <f t="shared" si="7"/>
        <v>1</v>
      </c>
      <c r="N38">
        <v>23</v>
      </c>
      <c r="O38">
        <f t="shared" si="8"/>
        <v>757459.78526447</v>
      </c>
      <c r="P38">
        <f t="shared" si="14"/>
        <v>7339.348488213593</v>
      </c>
      <c r="Q38">
        <f t="shared" si="15"/>
        <v>1223.775862158464</v>
      </c>
      <c r="R38">
        <f t="shared" si="16"/>
        <v>122.40649931174674</v>
      </c>
      <c r="S38">
        <f t="shared" si="17"/>
        <v>1201.6802045858742</v>
      </c>
      <c r="T38">
        <f t="shared" si="18"/>
        <v>35189.72895820158</v>
      </c>
      <c r="U38">
        <f t="shared" si="19"/>
        <v>196123.50097996337</v>
      </c>
      <c r="V38">
        <f t="shared" si="20"/>
        <v>0.01004312011179855</v>
      </c>
      <c r="W38">
        <f t="shared" si="21"/>
        <v>1339.7636999753079</v>
      </c>
    </row>
    <row r="39" spans="1:23" ht="12.75">
      <c r="A39">
        <v>24</v>
      </c>
      <c r="B39" s="2">
        <f t="shared" si="1"/>
        <v>0.7425907685245952</v>
      </c>
      <c r="C39" s="2">
        <f t="shared" si="12"/>
        <v>0.008383427292309306</v>
      </c>
      <c r="D39">
        <f t="shared" si="2"/>
        <v>0.0014070115730085144</v>
      </c>
      <c r="E39">
        <f t="shared" si="13"/>
        <v>0.00016368893502570687</v>
      </c>
      <c r="F39">
        <f t="shared" si="4"/>
        <v>0.0014008015824767068</v>
      </c>
      <c r="G39">
        <f t="shared" si="5"/>
        <v>0.04075149496877593</v>
      </c>
      <c r="H39">
        <f t="shared" si="10"/>
        <v>0.20372048409757065</v>
      </c>
      <c r="I39">
        <f t="shared" si="11"/>
        <v>1.371958818281315E-08</v>
      </c>
      <c r="J39">
        <f t="shared" si="6"/>
        <v>0.0015823093066497417</v>
      </c>
      <c r="L39">
        <f t="shared" si="7"/>
        <v>1</v>
      </c>
      <c r="N39">
        <v>24</v>
      </c>
      <c r="O39">
        <f t="shared" si="8"/>
        <v>742590.7685245952</v>
      </c>
      <c r="P39">
        <f t="shared" si="14"/>
        <v>8383.427292309307</v>
      </c>
      <c r="Q39">
        <f t="shared" si="15"/>
        <v>1407.0115730085145</v>
      </c>
      <c r="R39">
        <f t="shared" si="16"/>
        <v>163.68893502570685</v>
      </c>
      <c r="S39">
        <f t="shared" si="17"/>
        <v>1400.8015824767067</v>
      </c>
      <c r="T39">
        <f t="shared" si="18"/>
        <v>40751.49496877593</v>
      </c>
      <c r="U39">
        <f t="shared" si="19"/>
        <v>203720.48409757065</v>
      </c>
      <c r="V39">
        <f t="shared" si="20"/>
        <v>0.01371958818281315</v>
      </c>
      <c r="W39">
        <f t="shared" si="21"/>
        <v>1582.3093066497418</v>
      </c>
    </row>
    <row r="40" spans="1:23" ht="12.75">
      <c r="A40">
        <v>25</v>
      </c>
      <c r="B40" s="2">
        <f t="shared" si="1"/>
        <v>0.7269465761271764</v>
      </c>
      <c r="C40" s="2">
        <f t="shared" si="12"/>
        <v>0.009538828416517705</v>
      </c>
      <c r="D40">
        <f t="shared" si="2"/>
        <v>0.0016121990943856134</v>
      </c>
      <c r="E40">
        <f t="shared" si="13"/>
        <v>0.0002176024500485868</v>
      </c>
      <c r="F40">
        <f t="shared" si="4"/>
        <v>0.0016291537105103259</v>
      </c>
      <c r="G40">
        <f t="shared" si="5"/>
        <v>0.04702049780071628</v>
      </c>
      <c r="H40">
        <f t="shared" si="10"/>
        <v>0.2111720331314986</v>
      </c>
      <c r="I40">
        <f t="shared" si="11"/>
        <v>1.8646948277896576E-08</v>
      </c>
      <c r="J40">
        <f t="shared" si="6"/>
        <v>0.0018630906221982638</v>
      </c>
      <c r="L40">
        <f t="shared" si="7"/>
        <v>0.9999999999999999</v>
      </c>
      <c r="N40">
        <v>25</v>
      </c>
      <c r="O40">
        <f t="shared" si="8"/>
        <v>726946.5761271764</v>
      </c>
      <c r="P40">
        <f t="shared" si="14"/>
        <v>9538.828416517705</v>
      </c>
      <c r="Q40">
        <f t="shared" si="15"/>
        <v>1612.1990943856133</v>
      </c>
      <c r="R40">
        <f t="shared" si="16"/>
        <v>217.6024500485868</v>
      </c>
      <c r="S40">
        <f t="shared" si="17"/>
        <v>1629.153710510326</v>
      </c>
      <c r="T40">
        <f t="shared" si="18"/>
        <v>47020.49780071628</v>
      </c>
      <c r="U40">
        <f t="shared" si="19"/>
        <v>211172.0331314986</v>
      </c>
      <c r="V40">
        <f t="shared" si="20"/>
        <v>0.018646948277896577</v>
      </c>
      <c r="W40">
        <f t="shared" si="21"/>
        <v>1863.0906221982639</v>
      </c>
    </row>
    <row r="41" spans="1:23" ht="12.75">
      <c r="A41">
        <v>26</v>
      </c>
      <c r="B41" s="2">
        <f t="shared" si="1"/>
        <v>0.7104633105462574</v>
      </c>
      <c r="C41" s="2">
        <f t="shared" si="12"/>
        <v>0.010808023369806637</v>
      </c>
      <c r="D41">
        <f t="shared" si="2"/>
        <v>0.0018405923435638578</v>
      </c>
      <c r="E41">
        <f t="shared" si="13"/>
        <v>0.00028746034090124</v>
      </c>
      <c r="F41">
        <f t="shared" si="4"/>
        <v>0.0018902006272543195</v>
      </c>
      <c r="G41">
        <f t="shared" si="5"/>
        <v>0.054052393470910017</v>
      </c>
      <c r="H41">
        <f t="shared" si="10"/>
        <v>0.21847076818537006</v>
      </c>
      <c r="I41">
        <f t="shared" si="11"/>
        <v>2.521324861964586E-08</v>
      </c>
      <c r="J41">
        <f t="shared" si="6"/>
        <v>0.0021872259026878577</v>
      </c>
      <c r="L41">
        <f t="shared" si="7"/>
        <v>0.9999999999999999</v>
      </c>
      <c r="N41">
        <v>26</v>
      </c>
      <c r="O41">
        <f t="shared" si="8"/>
        <v>710463.3105462574</v>
      </c>
      <c r="P41">
        <f t="shared" si="14"/>
        <v>10808.023369806637</v>
      </c>
      <c r="Q41">
        <f t="shared" si="15"/>
        <v>1840.5923435638579</v>
      </c>
      <c r="R41">
        <f t="shared" si="16"/>
        <v>287.46034090124</v>
      </c>
      <c r="S41">
        <f t="shared" si="17"/>
        <v>1890.2006272543194</v>
      </c>
      <c r="T41">
        <f t="shared" si="18"/>
        <v>54052.393470910014</v>
      </c>
      <c r="U41">
        <f t="shared" si="19"/>
        <v>218470.76818537005</v>
      </c>
      <c r="V41">
        <f t="shared" si="20"/>
        <v>0.02521324861964586</v>
      </c>
      <c r="W41">
        <f t="shared" si="21"/>
        <v>2187.225902687858</v>
      </c>
    </row>
    <row r="42" spans="1:23" ht="12.75">
      <c r="A42">
        <v>27</v>
      </c>
      <c r="B42" s="2">
        <f t="shared" si="1"/>
        <v>0.6930838217534179</v>
      </c>
      <c r="C42" s="2">
        <f t="shared" si="12"/>
        <v>0.012190784631884347</v>
      </c>
      <c r="D42">
        <f t="shared" si="2"/>
        <v>0.0020931281259407852</v>
      </c>
      <c r="E42">
        <f t="shared" si="13"/>
        <v>0.0003772109161695643</v>
      </c>
      <c r="F42">
        <f t="shared" si="4"/>
        <v>0.0021875942703254527</v>
      </c>
      <c r="G42">
        <f t="shared" si="5"/>
        <v>0.06189843344955685</v>
      </c>
      <c r="H42">
        <f t="shared" si="10"/>
        <v>0.22560868774196477</v>
      </c>
      <c r="I42">
        <f t="shared" si="11"/>
        <v>3.391097062545563E-08</v>
      </c>
      <c r="J42">
        <f t="shared" si="6"/>
        <v>0.0025603051997696753</v>
      </c>
      <c r="L42">
        <f t="shared" si="7"/>
        <v>1</v>
      </c>
      <c r="N42">
        <v>27</v>
      </c>
      <c r="O42">
        <f t="shared" si="8"/>
        <v>693083.8217534178</v>
      </c>
      <c r="P42">
        <f t="shared" si="14"/>
        <v>12190.784631884346</v>
      </c>
      <c r="Q42">
        <f t="shared" si="15"/>
        <v>2093.128125940785</v>
      </c>
      <c r="R42">
        <f t="shared" si="16"/>
        <v>377.2109161695643</v>
      </c>
      <c r="S42">
        <f t="shared" si="17"/>
        <v>2187.5942703254527</v>
      </c>
      <c r="T42">
        <f t="shared" si="18"/>
        <v>61898.433449556855</v>
      </c>
      <c r="U42">
        <f t="shared" si="19"/>
        <v>225608.68774196476</v>
      </c>
      <c r="V42">
        <f t="shared" si="20"/>
        <v>0.03391097062545563</v>
      </c>
      <c r="W42">
        <f t="shared" si="21"/>
        <v>2560.3051997696753</v>
      </c>
    </row>
    <row r="43" spans="1:23" ht="12.75">
      <c r="A43">
        <v>28</v>
      </c>
      <c r="B43" s="2">
        <f t="shared" si="1"/>
        <v>0.6747613022808365</v>
      </c>
      <c r="C43" s="2">
        <f t="shared" si="12"/>
        <v>0.013683459051551772</v>
      </c>
      <c r="D43">
        <f t="shared" si="2"/>
        <v>0.0023702989324558663</v>
      </c>
      <c r="E43">
        <f t="shared" si="13"/>
        <v>0.0004914594369458021</v>
      </c>
      <c r="F43">
        <f t="shared" si="4"/>
        <v>0.002525114659175827</v>
      </c>
      <c r="G43">
        <f t="shared" si="5"/>
        <v>0.07060271289523651</v>
      </c>
      <c r="H43">
        <f t="shared" si="10"/>
        <v>0.2325772299461431</v>
      </c>
      <c r="I43">
        <f t="shared" si="11"/>
        <v>4.535825836386844E-08</v>
      </c>
      <c r="J43">
        <f t="shared" si="6"/>
        <v>0.0029883774393962993</v>
      </c>
      <c r="L43">
        <f t="shared" si="7"/>
        <v>0.9999999999999999</v>
      </c>
      <c r="N43">
        <v>28</v>
      </c>
      <c r="O43">
        <f t="shared" si="8"/>
        <v>674761.3022808365</v>
      </c>
      <c r="P43">
        <f t="shared" si="14"/>
        <v>13683.459051551772</v>
      </c>
      <c r="Q43">
        <f t="shared" si="15"/>
        <v>2370.298932455866</v>
      </c>
      <c r="R43">
        <f t="shared" si="16"/>
        <v>491.4594369458021</v>
      </c>
      <c r="S43">
        <f t="shared" si="17"/>
        <v>2525.114659175827</v>
      </c>
      <c r="T43">
        <f t="shared" si="18"/>
        <v>70602.7128952365</v>
      </c>
      <c r="U43">
        <f t="shared" si="19"/>
        <v>232577.2299461431</v>
      </c>
      <c r="V43">
        <f t="shared" si="20"/>
        <v>0.04535825836386844</v>
      </c>
      <c r="W43">
        <f t="shared" si="21"/>
        <v>2988.3774393962995</v>
      </c>
    </row>
    <row r="44" spans="1:23" ht="12.75">
      <c r="A44">
        <v>29</v>
      </c>
      <c r="B44" s="2">
        <f t="shared" si="1"/>
        <v>0.6554633570187478</v>
      </c>
      <c r="C44" s="2">
        <f t="shared" si="12"/>
        <v>0.015278231427866353</v>
      </c>
      <c r="D44">
        <f t="shared" si="2"/>
        <v>0.0026720103180059036</v>
      </c>
      <c r="E44">
        <f t="shared" si="13"/>
        <v>0.0006354424452335648</v>
      </c>
      <c r="F44">
        <f t="shared" si="4"/>
        <v>0.002906583083730793</v>
      </c>
      <c r="G44">
        <f t="shared" si="5"/>
        <v>0.08019902886198929</v>
      </c>
      <c r="H44">
        <f t="shared" si="10"/>
        <v>0.23936736772441697</v>
      </c>
      <c r="I44">
        <f t="shared" si="11"/>
        <v>6.032144981630127E-08</v>
      </c>
      <c r="J44">
        <f t="shared" si="6"/>
        <v>0.0034779187985594685</v>
      </c>
      <c r="L44">
        <f t="shared" si="7"/>
        <v>1</v>
      </c>
      <c r="N44">
        <v>29</v>
      </c>
      <c r="O44">
        <f t="shared" si="8"/>
        <v>655463.3570187478</v>
      </c>
      <c r="P44">
        <f t="shared" si="14"/>
        <v>15278.231427866353</v>
      </c>
      <c r="Q44">
        <f t="shared" si="15"/>
        <v>2672.0103180059036</v>
      </c>
      <c r="R44">
        <f t="shared" si="16"/>
        <v>635.4424452335649</v>
      </c>
      <c r="S44">
        <f t="shared" si="17"/>
        <v>2906.583083730793</v>
      </c>
      <c r="T44">
        <f t="shared" si="18"/>
        <v>80199.0288619893</v>
      </c>
      <c r="U44">
        <f t="shared" si="19"/>
        <v>239367.36772441698</v>
      </c>
      <c r="V44">
        <f t="shared" si="20"/>
        <v>0.06032144981630127</v>
      </c>
      <c r="W44">
        <f t="shared" si="21"/>
        <v>3477.9187985594685</v>
      </c>
    </row>
    <row r="45" spans="1:23" ht="12.75">
      <c r="A45">
        <v>30</v>
      </c>
      <c r="B45" s="2">
        <f t="shared" si="1"/>
        <v>0.6351763948783662</v>
      </c>
      <c r="C45" s="2">
        <f t="shared" si="12"/>
        <v>0.016962441744757036</v>
      </c>
      <c r="D45">
        <f t="shared" si="2"/>
        <v>0.002997428817689882</v>
      </c>
      <c r="E45">
        <f t="shared" si="13"/>
        <v>0.0008149334254713534</v>
      </c>
      <c r="F45">
        <f t="shared" si="4"/>
        <v>0.0033357429610963015</v>
      </c>
      <c r="G45">
        <f t="shared" si="5"/>
        <v>0.09070745798016258</v>
      </c>
      <c r="H45">
        <f t="shared" si="10"/>
        <v>0.24596974231622376</v>
      </c>
      <c r="I45">
        <f t="shared" si="11"/>
        <v>7.973749979097655E-08</v>
      </c>
      <c r="J45">
        <f t="shared" si="6"/>
        <v>0.004035778138733138</v>
      </c>
      <c r="L45">
        <f t="shared" si="7"/>
        <v>1</v>
      </c>
      <c r="N45">
        <v>30</v>
      </c>
      <c r="O45">
        <f t="shared" si="8"/>
        <v>635176.3948783661</v>
      </c>
      <c r="P45">
        <f t="shared" si="14"/>
        <v>16962.441744757034</v>
      </c>
      <c r="Q45">
        <f t="shared" si="15"/>
        <v>2997.4288176898817</v>
      </c>
      <c r="R45">
        <f t="shared" si="16"/>
        <v>814.9334254713533</v>
      </c>
      <c r="S45">
        <f t="shared" si="17"/>
        <v>3335.7429610963018</v>
      </c>
      <c r="T45">
        <f t="shared" si="18"/>
        <v>90707.45798016258</v>
      </c>
      <c r="U45">
        <f t="shared" si="19"/>
        <v>245969.74231622377</v>
      </c>
      <c r="V45">
        <f t="shared" si="20"/>
        <v>0.07973749979097655</v>
      </c>
      <c r="W45">
        <f t="shared" si="21"/>
        <v>4035.778138733138</v>
      </c>
    </row>
    <row r="46" spans="1:23" ht="12.75">
      <c r="A46">
        <v>31</v>
      </c>
      <c r="B46" s="2">
        <f t="shared" si="1"/>
        <v>0.6139100962792934</v>
      </c>
      <c r="C46" s="2">
        <f t="shared" si="12"/>
        <v>0.0187180400354719</v>
      </c>
      <c r="D46">
        <f t="shared" si="2"/>
        <v>0.0033448300242051384</v>
      </c>
      <c r="E46">
        <f t="shared" si="13"/>
        <v>0.0010360575528725274</v>
      </c>
      <c r="F46">
        <f t="shared" si="4"/>
        <v>0.0038161035047859565</v>
      </c>
      <c r="G46">
        <f t="shared" si="5"/>
        <v>0.10213083416211127</v>
      </c>
      <c r="H46">
        <f t="shared" si="10"/>
        <v>0.2523748383905181</v>
      </c>
      <c r="I46">
        <f t="shared" si="11"/>
        <v>1.0473412999096717E-07</v>
      </c>
      <c r="J46">
        <f t="shared" si="6"/>
        <v>0.004669095316611757</v>
      </c>
      <c r="L46">
        <f t="shared" si="7"/>
        <v>1</v>
      </c>
      <c r="N46">
        <v>31</v>
      </c>
      <c r="O46">
        <f t="shared" si="8"/>
        <v>613910.0962792934</v>
      </c>
      <c r="P46">
        <f t="shared" si="14"/>
        <v>18718.040035471902</v>
      </c>
      <c r="Q46">
        <f t="shared" si="15"/>
        <v>3344.830024205138</v>
      </c>
      <c r="R46">
        <f t="shared" si="16"/>
        <v>1036.0575528725274</v>
      </c>
      <c r="S46">
        <f t="shared" si="17"/>
        <v>3816.1035047859564</v>
      </c>
      <c r="T46">
        <f t="shared" si="18"/>
        <v>102130.83416211128</v>
      </c>
      <c r="U46">
        <f t="shared" si="19"/>
        <v>252374.8383905181</v>
      </c>
      <c r="V46">
        <f t="shared" si="20"/>
        <v>0.10473412999096718</v>
      </c>
      <c r="W46">
        <f t="shared" si="21"/>
        <v>4669.095316611757</v>
      </c>
    </row>
    <row r="47" spans="1:23" ht="12.75">
      <c r="A47">
        <v>32</v>
      </c>
      <c r="B47" s="2">
        <f t="shared" si="1"/>
        <v>0.5917016107048249</v>
      </c>
      <c r="C47" s="2">
        <f t="shared" si="12"/>
        <v>0.02052127978238407</v>
      </c>
      <c r="D47">
        <f t="shared" si="2"/>
        <v>0.0037114605168600164</v>
      </c>
      <c r="E47">
        <f t="shared" si="13"/>
        <v>0.0013049955987561785</v>
      </c>
      <c r="F47">
        <f t="shared" si="4"/>
        <v>0.004350742741616857</v>
      </c>
      <c r="G47">
        <f t="shared" si="5"/>
        <v>0.11445138369529716</v>
      </c>
      <c r="H47">
        <f t="shared" si="10"/>
        <v>0.25857320164607606</v>
      </c>
      <c r="I47">
        <f t="shared" si="11"/>
        <v>1.3664467393667354E-07</v>
      </c>
      <c r="J47">
        <f t="shared" si="6"/>
        <v>0.005385188669510866</v>
      </c>
      <c r="L47">
        <f t="shared" si="7"/>
        <v>1.0000000000000002</v>
      </c>
      <c r="N47">
        <v>32</v>
      </c>
      <c r="O47">
        <f t="shared" si="8"/>
        <v>591701.6107048249</v>
      </c>
      <c r="P47">
        <f t="shared" si="14"/>
        <v>20521.27978238407</v>
      </c>
      <c r="Q47">
        <f t="shared" si="15"/>
        <v>3711.4605168600165</v>
      </c>
      <c r="R47">
        <f t="shared" si="16"/>
        <v>1304.9955987561784</v>
      </c>
      <c r="S47">
        <f t="shared" si="17"/>
        <v>4350.742741616857</v>
      </c>
      <c r="T47">
        <f t="shared" si="18"/>
        <v>114451.38369529716</v>
      </c>
      <c r="U47">
        <f t="shared" si="19"/>
        <v>258573.20164607605</v>
      </c>
      <c r="V47">
        <f t="shared" si="20"/>
        <v>0.13664467393667354</v>
      </c>
      <c r="W47">
        <f t="shared" si="21"/>
        <v>5385.188669510866</v>
      </c>
    </row>
    <row r="48" spans="1:23" ht="12.75">
      <c r="A48">
        <v>33</v>
      </c>
      <c r="B48" s="2">
        <f t="shared" si="1"/>
        <v>0.5686190470645283</v>
      </c>
      <c r="C48" s="2">
        <f t="shared" si="12"/>
        <v>0.02234275877857884</v>
      </c>
      <c r="D48">
        <f t="shared" si="2"/>
        <v>0.004093431262511415</v>
      </c>
      <c r="E48">
        <f t="shared" si="13"/>
        <v>0.0016275645700908293</v>
      </c>
      <c r="F48">
        <f t="shared" si="4"/>
        <v>0.00494206904530795</v>
      </c>
      <c r="G48">
        <f t="shared" si="5"/>
        <v>0.12762784669065777</v>
      </c>
      <c r="H48">
        <f t="shared" si="10"/>
        <v>0.26455569657926775</v>
      </c>
      <c r="I48">
        <f t="shared" si="11"/>
        <v>1.7701369869798928E-07</v>
      </c>
      <c r="J48">
        <f t="shared" si="6"/>
        <v>0.006191408995358553</v>
      </c>
      <c r="L48">
        <f t="shared" si="7"/>
        <v>0.9999999999999999</v>
      </c>
      <c r="N48">
        <v>33</v>
      </c>
      <c r="O48">
        <f t="shared" si="8"/>
        <v>568619.0470645282</v>
      </c>
      <c r="P48">
        <f t="shared" si="14"/>
        <v>22342.758778578842</v>
      </c>
      <c r="Q48">
        <f t="shared" si="15"/>
        <v>4093.4312625114153</v>
      </c>
      <c r="R48">
        <f t="shared" si="16"/>
        <v>1627.5645700908294</v>
      </c>
      <c r="S48">
        <f t="shared" si="17"/>
        <v>4942.069045307951</v>
      </c>
      <c r="T48">
        <f t="shared" si="18"/>
        <v>127627.84669065777</v>
      </c>
      <c r="U48">
        <f t="shared" si="19"/>
        <v>264555.69657926774</v>
      </c>
      <c r="V48">
        <f t="shared" si="20"/>
        <v>0.17701369869798927</v>
      </c>
      <c r="W48">
        <f t="shared" si="21"/>
        <v>6191.4089953585535</v>
      </c>
    </row>
    <row r="49" spans="1:23" ht="12.75">
      <c r="A49">
        <v>34</v>
      </c>
      <c r="B49" s="2">
        <f aca="true" t="shared" si="22" ref="B49:B75">1-SUM(C49:J49)</f>
        <v>0.544763757164517</v>
      </c>
      <c r="C49" s="2">
        <f t="shared" si="12"/>
        <v>0.024147909308162085</v>
      </c>
      <c r="D49">
        <f t="shared" si="2"/>
        <v>0.004485663072239162</v>
      </c>
      <c r="E49">
        <f t="shared" si="13"/>
        <v>0.00200867670302139</v>
      </c>
      <c r="F49">
        <f t="shared" si="4"/>
        <v>0.005591544524274265</v>
      </c>
      <c r="G49">
        <f t="shared" si="5"/>
        <v>0.14159346459293812</v>
      </c>
      <c r="H49">
        <f t="shared" si="10"/>
        <v>0.27031379801995903</v>
      </c>
      <c r="I49">
        <f t="shared" si="11"/>
        <v>2.2758874852687315E-07</v>
      </c>
      <c r="J49">
        <f aca="true" t="shared" si="23" ref="J49:J75">$B$8*(D48+F48)+J48</f>
        <v>0.00709495902614049</v>
      </c>
      <c r="L49">
        <f aca="true" t="shared" si="24" ref="L49:L76">SUM(B48:J48)</f>
        <v>0.9999999999999999</v>
      </c>
      <c r="N49">
        <v>34</v>
      </c>
      <c r="O49">
        <f t="shared" si="8"/>
        <v>544763.757164517</v>
      </c>
      <c r="P49">
        <f t="shared" si="14"/>
        <v>24147.909308162085</v>
      </c>
      <c r="Q49">
        <f t="shared" si="15"/>
        <v>4485.663072239162</v>
      </c>
      <c r="R49">
        <f t="shared" si="16"/>
        <v>2008.6767030213898</v>
      </c>
      <c r="S49">
        <f t="shared" si="17"/>
        <v>5591.544524274265</v>
      </c>
      <c r="T49">
        <f t="shared" si="18"/>
        <v>141593.4645929381</v>
      </c>
      <c r="U49">
        <f t="shared" si="19"/>
        <v>270313.798019959</v>
      </c>
      <c r="V49">
        <f t="shared" si="20"/>
        <v>0.22758874852687316</v>
      </c>
      <c r="W49">
        <f t="shared" si="21"/>
        <v>7094.959026140489</v>
      </c>
    </row>
    <row r="50" spans="1:23" ht="12.75">
      <c r="A50">
        <v>35</v>
      </c>
      <c r="B50" s="2">
        <f t="shared" si="22"/>
        <v>0.5202709039193784</v>
      </c>
      <c r="C50" s="2">
        <f t="shared" si="12"/>
        <v>0.025898011676303245</v>
      </c>
      <c r="D50">
        <f t="shared" si="2"/>
        <v>0.0048819056205477475</v>
      </c>
      <c r="E50">
        <f t="shared" si="13"/>
        <v>0.002451699312942605</v>
      </c>
      <c r="F50">
        <f t="shared" si="4"/>
        <v>0.006299379437607013</v>
      </c>
      <c r="G50">
        <f t="shared" si="5"/>
        <v>0.15625522460458094</v>
      </c>
      <c r="H50">
        <f t="shared" si="10"/>
        <v>0.27583990534963776</v>
      </c>
      <c r="I50">
        <f t="shared" si="11"/>
        <v>2.9029321050016865E-07</v>
      </c>
      <c r="J50">
        <f t="shared" si="23"/>
        <v>0.008102679785791832</v>
      </c>
      <c r="L50">
        <f t="shared" si="24"/>
        <v>1</v>
      </c>
      <c r="N50">
        <v>35</v>
      </c>
      <c r="O50">
        <f t="shared" si="8"/>
        <v>520270.90391937835</v>
      </c>
      <c r="P50">
        <f t="shared" si="14"/>
        <v>25898.011676303246</v>
      </c>
      <c r="Q50">
        <f t="shared" si="15"/>
        <v>4881.905620547747</v>
      </c>
      <c r="R50">
        <f t="shared" si="16"/>
        <v>2451.699312942605</v>
      </c>
      <c r="S50">
        <f t="shared" si="17"/>
        <v>6299.379437607013</v>
      </c>
      <c r="T50">
        <f t="shared" si="18"/>
        <v>156255.22460458093</v>
      </c>
      <c r="U50">
        <f t="shared" si="19"/>
        <v>275839.90534963773</v>
      </c>
      <c r="V50">
        <f t="shared" si="20"/>
        <v>0.29029321050016865</v>
      </c>
      <c r="W50">
        <f t="shared" si="21"/>
        <v>8102.679785791833</v>
      </c>
    </row>
    <row r="51" spans="1:23" ht="12.75">
      <c r="A51">
        <v>36</v>
      </c>
      <c r="B51" s="2">
        <f t="shared" si="22"/>
        <v>0.49530787465024084</v>
      </c>
      <c r="C51" s="2">
        <f t="shared" si="12"/>
        <v>0.02755175348116562</v>
      </c>
      <c r="D51">
        <f t="shared" si="2"/>
        <v>0.005274849258931585</v>
      </c>
      <c r="E51">
        <f t="shared" si="13"/>
        <v>0.0029577641762908525</v>
      </c>
      <c r="F51">
        <f t="shared" si="4"/>
        <v>0.007064214139424546</v>
      </c>
      <c r="G51">
        <f t="shared" si="5"/>
        <v>0.17149470530488975</v>
      </c>
      <c r="H51">
        <f t="shared" si="10"/>
        <v>0.2811276635217993</v>
      </c>
      <c r="I51">
        <f t="shared" si="11"/>
        <v>3.6717565020621026E-07</v>
      </c>
      <c r="J51">
        <f t="shared" si="23"/>
        <v>0.009220808291607308</v>
      </c>
      <c r="L51">
        <f t="shared" si="24"/>
        <v>1.0000000000000002</v>
      </c>
      <c r="N51">
        <v>36</v>
      </c>
      <c r="O51">
        <f t="shared" si="8"/>
        <v>495307.8746502408</v>
      </c>
      <c r="P51">
        <f t="shared" si="14"/>
        <v>27551.75348116562</v>
      </c>
      <c r="Q51">
        <f t="shared" si="15"/>
        <v>5274.849258931586</v>
      </c>
      <c r="R51">
        <f t="shared" si="16"/>
        <v>2957.7641762908524</v>
      </c>
      <c r="S51">
        <f t="shared" si="17"/>
        <v>7064.2141394245455</v>
      </c>
      <c r="T51">
        <f t="shared" si="18"/>
        <v>171494.70530488974</v>
      </c>
      <c r="U51">
        <f t="shared" si="19"/>
        <v>281127.6635217993</v>
      </c>
      <c r="V51">
        <f t="shared" si="20"/>
        <v>0.36717565020621024</v>
      </c>
      <c r="W51">
        <f t="shared" si="21"/>
        <v>9220.808291607309</v>
      </c>
    </row>
    <row r="52" spans="1:23" ht="12.75">
      <c r="A52">
        <v>37</v>
      </c>
      <c r="B52" s="2">
        <f t="shared" si="22"/>
        <v>0.47007026091266</v>
      </c>
      <c r="C52" s="2">
        <f t="shared" si="12"/>
        <v>0.02906728354509481</v>
      </c>
      <c r="D52">
        <f t="shared" si="2"/>
        <v>0.005656342440528934</v>
      </c>
      <c r="E52">
        <f t="shared" si="13"/>
        <v>0.0035251025447272477</v>
      </c>
      <c r="F52">
        <f t="shared" si="4"/>
        <v>0.007882813213819425</v>
      </c>
      <c r="G52">
        <f t="shared" si="5"/>
        <v>0.18717075155814056</v>
      </c>
      <c r="H52">
        <f t="shared" si="10"/>
        <v>0.28617227082127406</v>
      </c>
      <c r="I52">
        <f t="shared" si="11"/>
        <v>4.603323120019044E-07</v>
      </c>
      <c r="J52">
        <f t="shared" si="23"/>
        <v>0.010454714631442921</v>
      </c>
      <c r="L52">
        <f t="shared" si="24"/>
        <v>1</v>
      </c>
      <c r="N52">
        <v>37</v>
      </c>
      <c r="O52">
        <f t="shared" si="8"/>
        <v>470070.26091266004</v>
      </c>
      <c r="P52">
        <f t="shared" si="14"/>
        <v>29067.283545094808</v>
      </c>
      <c r="Q52">
        <f t="shared" si="15"/>
        <v>5656.342440528933</v>
      </c>
      <c r="R52">
        <f t="shared" si="16"/>
        <v>3525.1025447272477</v>
      </c>
      <c r="S52">
        <f t="shared" si="17"/>
        <v>7882.813213819425</v>
      </c>
      <c r="T52">
        <f t="shared" si="18"/>
        <v>187170.75155814056</v>
      </c>
      <c r="U52">
        <f t="shared" si="19"/>
        <v>286172.2708212741</v>
      </c>
      <c r="V52">
        <f t="shared" si="20"/>
        <v>0.4603323120019044</v>
      </c>
      <c r="W52">
        <f t="shared" si="21"/>
        <v>10454.714631442921</v>
      </c>
    </row>
    <row r="53" spans="1:23" ht="12.75">
      <c r="A53">
        <v>38</v>
      </c>
      <c r="B53" s="2">
        <f t="shared" si="22"/>
        <v>0.44477537768187725</v>
      </c>
      <c r="C53" s="2">
        <f t="shared" si="12"/>
        <v>0.030404623016329572</v>
      </c>
      <c r="D53">
        <f t="shared" si="2"/>
        <v>0.0060177166968003945</v>
      </c>
      <c r="E53">
        <f t="shared" si="13"/>
        <v>0.0041485040399023895</v>
      </c>
      <c r="F53">
        <f t="shared" si="4"/>
        <v>0.008749804218377915</v>
      </c>
      <c r="G53">
        <f t="shared" si="5"/>
        <v>0.20312402175912528</v>
      </c>
      <c r="H53">
        <f t="shared" si="10"/>
        <v>0.2909707505886701</v>
      </c>
      <c r="I53">
        <f t="shared" si="11"/>
        <v>5.718020393321273E-07</v>
      </c>
      <c r="J53">
        <f t="shared" si="23"/>
        <v>0.011808630196877758</v>
      </c>
      <c r="L53">
        <f t="shared" si="24"/>
        <v>1</v>
      </c>
      <c r="N53">
        <v>38</v>
      </c>
      <c r="O53">
        <f t="shared" si="8"/>
        <v>444775.37768187723</v>
      </c>
      <c r="P53">
        <f t="shared" si="14"/>
        <v>30404.623016329573</v>
      </c>
      <c r="Q53">
        <f t="shared" si="15"/>
        <v>6017.716696800395</v>
      </c>
      <c r="R53">
        <f t="shared" si="16"/>
        <v>4148.504039902389</v>
      </c>
      <c r="S53">
        <f t="shared" si="17"/>
        <v>8749.804218377914</v>
      </c>
      <c r="T53">
        <f t="shared" si="18"/>
        <v>203124.0217591253</v>
      </c>
      <c r="U53">
        <f t="shared" si="19"/>
        <v>290970.75058867014</v>
      </c>
      <c r="V53">
        <f t="shared" si="20"/>
        <v>0.5718020393321273</v>
      </c>
      <c r="W53">
        <f t="shared" si="21"/>
        <v>11808.630196877757</v>
      </c>
    </row>
    <row r="54" spans="1:23" ht="12.75">
      <c r="A54">
        <v>39</v>
      </c>
      <c r="B54" s="2">
        <f t="shared" si="22"/>
        <v>0.41965361058339457</v>
      </c>
      <c r="C54" s="2">
        <f t="shared" si="12"/>
        <v>0.031528212833339765</v>
      </c>
      <c r="D54">
        <f t="shared" si="2"/>
        <v>0.0063502064848731735</v>
      </c>
      <c r="E54">
        <f t="shared" si="13"/>
        <v>0.004819006569304172</v>
      </c>
      <c r="F54">
        <f t="shared" si="4"/>
        <v>0.009657498998651584</v>
      </c>
      <c r="G54">
        <f t="shared" si="5"/>
        <v>0.2191832150587369</v>
      </c>
      <c r="H54">
        <f t="shared" si="10"/>
        <v>0.2955221637466576</v>
      </c>
      <c r="I54">
        <f t="shared" si="11"/>
        <v>7.034366466787958E-07</v>
      </c>
      <c r="J54">
        <f t="shared" si="23"/>
        <v>0.013285382288395589</v>
      </c>
      <c r="L54">
        <f t="shared" si="24"/>
        <v>1</v>
      </c>
      <c r="N54">
        <v>39</v>
      </c>
      <c r="O54">
        <f t="shared" si="8"/>
        <v>419653.6105833946</v>
      </c>
      <c r="P54">
        <f t="shared" si="14"/>
        <v>31528.212833339767</v>
      </c>
      <c r="Q54">
        <f t="shared" si="15"/>
        <v>6350.206484873173</v>
      </c>
      <c r="R54">
        <f t="shared" si="16"/>
        <v>4819.006569304172</v>
      </c>
      <c r="S54">
        <f t="shared" si="17"/>
        <v>9657.498998651583</v>
      </c>
      <c r="T54">
        <f t="shared" si="18"/>
        <v>219183.21505873688</v>
      </c>
      <c r="U54">
        <f t="shared" si="19"/>
        <v>295522.16374665755</v>
      </c>
      <c r="V54">
        <f t="shared" si="20"/>
        <v>0.7034366466787958</v>
      </c>
      <c r="W54">
        <f t="shared" si="21"/>
        <v>13285.382288395589</v>
      </c>
    </row>
    <row r="55" spans="1:23" ht="12.75">
      <c r="A55">
        <v>40</v>
      </c>
      <c r="B55" s="2">
        <f t="shared" si="22"/>
        <v>0.394938209799338</v>
      </c>
      <c r="C55" s="2">
        <f t="shared" si="12"/>
        <v>0.032409317100615585</v>
      </c>
      <c r="D55">
        <f t="shared" si="2"/>
        <v>0.006645434850014221</v>
      </c>
      <c r="E55">
        <f t="shared" si="13"/>
        <v>0.005523912862210257</v>
      </c>
      <c r="F55">
        <f t="shared" si="4"/>
        <v>0.010595836751246214</v>
      </c>
      <c r="G55">
        <f t="shared" si="5"/>
        <v>0.23517253753469958</v>
      </c>
      <c r="H55">
        <f t="shared" si="10"/>
        <v>0.29982774151069946</v>
      </c>
      <c r="I55">
        <f t="shared" si="11"/>
        <v>8.567544286010297E-07</v>
      </c>
      <c r="J55">
        <f t="shared" si="23"/>
        <v>0.014886152836748065</v>
      </c>
      <c r="L55">
        <f t="shared" si="24"/>
        <v>1</v>
      </c>
      <c r="N55">
        <v>40</v>
      </c>
      <c r="O55">
        <f t="shared" si="8"/>
        <v>394938.209799338</v>
      </c>
      <c r="P55">
        <f t="shared" si="14"/>
        <v>32409.317100615586</v>
      </c>
      <c r="Q55">
        <f t="shared" si="15"/>
        <v>6645.4348500142205</v>
      </c>
      <c r="R55">
        <f t="shared" si="16"/>
        <v>5523.912862210257</v>
      </c>
      <c r="S55">
        <f t="shared" si="17"/>
        <v>10595.836751246214</v>
      </c>
      <c r="T55">
        <f t="shared" si="18"/>
        <v>235172.53753469957</v>
      </c>
      <c r="U55">
        <f t="shared" si="19"/>
        <v>299827.74151069944</v>
      </c>
      <c r="V55">
        <f t="shared" si="20"/>
        <v>0.8567544286010297</v>
      </c>
      <c r="W55">
        <f t="shared" si="21"/>
        <v>14886.152836748064</v>
      </c>
    </row>
    <row r="56" spans="1:23" ht="12.75">
      <c r="A56">
        <v>41</v>
      </c>
      <c r="B56" s="2">
        <f t="shared" si="22"/>
        <v>0.3708544261025286</v>
      </c>
      <c r="C56" s="2">
        <f t="shared" si="12"/>
        <v>0.033027985693304125</v>
      </c>
      <c r="D56">
        <f t="shared" si="2"/>
        <v>0.00689592087756938</v>
      </c>
      <c r="E56">
        <f t="shared" si="13"/>
        <v>0.006247193869356156</v>
      </c>
      <c r="F56">
        <f t="shared" si="4"/>
        <v>0.011552482979784574</v>
      </c>
      <c r="G56">
        <f t="shared" si="5"/>
        <v>0.2509197543927161</v>
      </c>
      <c r="H56">
        <f t="shared" si="10"/>
        <v>0.3038909232985813</v>
      </c>
      <c r="I56">
        <f t="shared" si="11"/>
        <v>1.0327892856305126E-06</v>
      </c>
      <c r="J56">
        <f t="shared" si="23"/>
        <v>0.01661027999687411</v>
      </c>
      <c r="L56">
        <f t="shared" si="24"/>
        <v>1</v>
      </c>
      <c r="N56">
        <v>41</v>
      </c>
      <c r="O56">
        <f t="shared" si="8"/>
        <v>370854.42610252864</v>
      </c>
      <c r="P56">
        <f t="shared" si="14"/>
        <v>33027.98569330412</v>
      </c>
      <c r="Q56">
        <f t="shared" si="15"/>
        <v>6895.92087756938</v>
      </c>
      <c r="R56">
        <f t="shared" si="16"/>
        <v>6247.193869356156</v>
      </c>
      <c r="S56">
        <f t="shared" si="17"/>
        <v>11552.482979784574</v>
      </c>
      <c r="T56">
        <f t="shared" si="18"/>
        <v>250919.75439271607</v>
      </c>
      <c r="U56">
        <f t="shared" si="19"/>
        <v>303890.9232985813</v>
      </c>
      <c r="V56">
        <f t="shared" si="20"/>
        <v>1.0327892856305125</v>
      </c>
      <c r="W56">
        <f t="shared" si="21"/>
        <v>16610.27999687411</v>
      </c>
    </row>
    <row r="57" spans="1:23" ht="12.75">
      <c r="A57">
        <v>42</v>
      </c>
      <c r="B57" s="2">
        <f t="shared" si="22"/>
        <v>0.34760904063585407</v>
      </c>
      <c r="C57" s="2">
        <f t="shared" si="12"/>
        <v>0.03337431846937356</v>
      </c>
      <c r="D57">
        <f t="shared" si="2"/>
        <v>0.007095555051993571</v>
      </c>
      <c r="E57">
        <f t="shared" si="13"/>
        <v>0.006970283157331585</v>
      </c>
      <c r="F57">
        <f t="shared" si="4"/>
        <v>0.012513106183023317</v>
      </c>
      <c r="G57">
        <f t="shared" si="5"/>
        <v>0.2662640510697127</v>
      </c>
      <c r="H57">
        <f t="shared" si="10"/>
        <v>0.3077172930982946</v>
      </c>
      <c r="I57">
        <f t="shared" si="11"/>
        <v>1.2319518070506663E-06</v>
      </c>
      <c r="J57">
        <f t="shared" si="23"/>
        <v>0.018455120382609505</v>
      </c>
      <c r="L57">
        <f t="shared" si="24"/>
        <v>1</v>
      </c>
      <c r="N57">
        <v>42</v>
      </c>
      <c r="O57">
        <f t="shared" si="8"/>
        <v>347609.04063585406</v>
      </c>
      <c r="P57">
        <f t="shared" si="14"/>
        <v>33374.31846937356</v>
      </c>
      <c r="Q57">
        <f t="shared" si="15"/>
        <v>7095.5550519935705</v>
      </c>
      <c r="R57">
        <f t="shared" si="16"/>
        <v>6970.283157331585</v>
      </c>
      <c r="S57">
        <f t="shared" si="17"/>
        <v>12513.106183023316</v>
      </c>
      <c r="T57">
        <f t="shared" si="18"/>
        <v>266264.0510697127</v>
      </c>
      <c r="U57">
        <f t="shared" si="19"/>
        <v>307717.2930982946</v>
      </c>
      <c r="V57">
        <f t="shared" si="20"/>
        <v>1.2319518070506663</v>
      </c>
      <c r="W57">
        <f t="shared" si="21"/>
        <v>18455.120382609504</v>
      </c>
    </row>
    <row r="58" spans="1:23" ht="12.75">
      <c r="A58">
        <v>43</v>
      </c>
      <c r="B58" s="2">
        <f t="shared" si="22"/>
        <v>0.32538132864744296</v>
      </c>
      <c r="C58" s="2">
        <f t="shared" si="12"/>
        <v>0.033448865951699595</v>
      </c>
      <c r="D58">
        <f t="shared" si="2"/>
        <v>0.007239987125533819</v>
      </c>
      <c r="E58">
        <f t="shared" si="13"/>
        <v>0.007673199876259668</v>
      </c>
      <c r="F58">
        <f t="shared" si="4"/>
        <v>0.013461835086901049</v>
      </c>
      <c r="G58">
        <f t="shared" si="5"/>
        <v>0.28106292557612694</v>
      </c>
      <c r="H58">
        <f t="shared" si="10"/>
        <v>0.31131441730953324</v>
      </c>
      <c r="I58">
        <f t="shared" si="11"/>
        <v>1.4539203915333745E-06</v>
      </c>
      <c r="J58">
        <f t="shared" si="23"/>
        <v>0.020415986506111195</v>
      </c>
      <c r="L58">
        <f t="shared" si="24"/>
        <v>0.9999999999999998</v>
      </c>
      <c r="N58">
        <v>43</v>
      </c>
      <c r="O58">
        <f t="shared" si="8"/>
        <v>325381.328647443</v>
      </c>
      <c r="P58">
        <f t="shared" si="14"/>
        <v>33448.8659516996</v>
      </c>
      <c r="Q58">
        <f t="shared" si="15"/>
        <v>7239.987125533819</v>
      </c>
      <c r="R58">
        <f t="shared" si="16"/>
        <v>7673.199876259668</v>
      </c>
      <c r="S58">
        <f t="shared" si="17"/>
        <v>13461.835086901048</v>
      </c>
      <c r="T58">
        <f t="shared" si="18"/>
        <v>281062.92557612696</v>
      </c>
      <c r="U58">
        <f t="shared" si="19"/>
        <v>311314.4173095332</v>
      </c>
      <c r="V58">
        <f t="shared" si="20"/>
        <v>1.4539203915333745</v>
      </c>
      <c r="W58">
        <f t="shared" si="21"/>
        <v>20415.986506111196</v>
      </c>
    </row>
    <row r="59" spans="1:23" ht="12.75">
      <c r="A59">
        <v>44</v>
      </c>
      <c r="B59" s="2">
        <f t="shared" si="22"/>
        <v>0.3043163097704358</v>
      </c>
      <c r="C59" s="2">
        <f t="shared" si="12"/>
        <v>0.03326212986614362</v>
      </c>
      <c r="D59">
        <f t="shared" si="2"/>
        <v>0.00732687951421356</v>
      </c>
      <c r="E59">
        <f t="shared" si="13"/>
        <v>0.008335876442128992</v>
      </c>
      <c r="F59">
        <f t="shared" si="4"/>
        <v>0.014381875949152004</v>
      </c>
      <c r="G59">
        <f t="shared" si="5"/>
        <v>0.2951974653579064</v>
      </c>
      <c r="H59">
        <f t="shared" si="10"/>
        <v>0.31469159679349157</v>
      </c>
      <c r="I59">
        <f t="shared" si="11"/>
        <v>1.6975791733214325E-06</v>
      </c>
      <c r="J59">
        <f t="shared" si="23"/>
        <v>0.02248616872735468</v>
      </c>
      <c r="L59">
        <f t="shared" si="24"/>
        <v>1</v>
      </c>
      <c r="N59">
        <v>44</v>
      </c>
      <c r="O59">
        <f t="shared" si="8"/>
        <v>304316.3097704358</v>
      </c>
      <c r="P59">
        <f t="shared" si="14"/>
        <v>33262.129866143616</v>
      </c>
      <c r="Q59">
        <f t="shared" si="15"/>
        <v>7326.8795142135605</v>
      </c>
      <c r="R59">
        <f t="shared" si="16"/>
        <v>8335.876442128992</v>
      </c>
      <c r="S59">
        <f t="shared" si="17"/>
        <v>14381.875949152005</v>
      </c>
      <c r="T59">
        <f t="shared" si="18"/>
        <v>295197.4653579064</v>
      </c>
      <c r="U59">
        <f t="shared" si="19"/>
        <v>314691.59679349157</v>
      </c>
      <c r="V59">
        <f t="shared" si="20"/>
        <v>1.6975791733214325</v>
      </c>
      <c r="W59">
        <f t="shared" si="21"/>
        <v>22486.16872735468</v>
      </c>
    </row>
    <row r="60" spans="1:23" ht="12.75">
      <c r="A60">
        <v>45</v>
      </c>
      <c r="B60" s="2">
        <f t="shared" si="22"/>
        <v>0.2845208095230347</v>
      </c>
      <c r="C60" s="2">
        <f t="shared" si="12"/>
        <v>0.03283326265423482</v>
      </c>
      <c r="D60">
        <f t="shared" si="2"/>
        <v>0.007355996719431819</v>
      </c>
      <c r="E60">
        <f t="shared" si="13"/>
        <v>0.008939526876081858</v>
      </c>
      <c r="F60">
        <f t="shared" si="4"/>
        <v>0.015256246055256169</v>
      </c>
      <c r="G60">
        <f t="shared" si="5"/>
        <v>0.30857559897329484</v>
      </c>
      <c r="H60">
        <f t="shared" si="10"/>
        <v>0.3178595539101207</v>
      </c>
      <c r="I60">
        <f t="shared" si="11"/>
        <v>1.961014853990939E-06</v>
      </c>
      <c r="J60">
        <f t="shared" si="23"/>
        <v>0.024657044273691236</v>
      </c>
      <c r="L60">
        <f t="shared" si="24"/>
        <v>1</v>
      </c>
      <c r="N60">
        <v>45</v>
      </c>
      <c r="O60">
        <f t="shared" si="8"/>
        <v>284520.8095230347</v>
      </c>
      <c r="P60">
        <f t="shared" si="14"/>
        <v>32833.26265423482</v>
      </c>
      <c r="Q60">
        <f t="shared" si="15"/>
        <v>7355.996719431819</v>
      </c>
      <c r="R60">
        <f t="shared" si="16"/>
        <v>8939.526876081858</v>
      </c>
      <c r="S60">
        <f t="shared" si="17"/>
        <v>15256.246055256168</v>
      </c>
      <c r="T60">
        <f t="shared" si="18"/>
        <v>308575.59897329484</v>
      </c>
      <c r="U60">
        <f t="shared" si="19"/>
        <v>317859.55391012074</v>
      </c>
      <c r="V60">
        <f t="shared" si="20"/>
        <v>1.961014853990939</v>
      </c>
      <c r="W60">
        <f t="shared" si="21"/>
        <v>24657.044273691237</v>
      </c>
    </row>
    <row r="61" spans="1:23" ht="12.75">
      <c r="A61">
        <v>46</v>
      </c>
      <c r="B61" s="2">
        <f t="shared" si="22"/>
        <v>0.26606245987260646</v>
      </c>
      <c r="C61" s="2">
        <f t="shared" si="12"/>
        <v>0.032188176649534925</v>
      </c>
      <c r="D61">
        <f t="shared" si="2"/>
        <v>0.007329124461110982</v>
      </c>
      <c r="E61">
        <f t="shared" si="13"/>
        <v>0.009467883842082195</v>
      </c>
      <c r="F61">
        <f t="shared" si="4"/>
        <v>0.016068560850405474</v>
      </c>
      <c r="G61">
        <f t="shared" si="5"/>
        <v>0.321133203822064</v>
      </c>
      <c r="H61">
        <f t="shared" si="10"/>
        <v>0.320830080373942</v>
      </c>
      <c r="I61">
        <f t="shared" si="11"/>
        <v>2.2415770938242123E-06</v>
      </c>
      <c r="J61">
        <f t="shared" si="23"/>
        <v>0.026918268551160036</v>
      </c>
      <c r="L61">
        <f t="shared" si="24"/>
        <v>1</v>
      </c>
      <c r="N61">
        <v>46</v>
      </c>
      <c r="O61">
        <f t="shared" si="8"/>
        <v>266062.45987260644</v>
      </c>
      <c r="P61">
        <f t="shared" si="14"/>
        <v>32188.176649534926</v>
      </c>
      <c r="Q61">
        <f t="shared" si="15"/>
        <v>7329.124461110982</v>
      </c>
      <c r="R61">
        <f t="shared" si="16"/>
        <v>9467.883842082196</v>
      </c>
      <c r="S61">
        <f t="shared" si="17"/>
        <v>16068.560850405474</v>
      </c>
      <c r="T61">
        <f t="shared" si="18"/>
        <v>321133.203822064</v>
      </c>
      <c r="U61">
        <f t="shared" si="19"/>
        <v>320830.080373942</v>
      </c>
      <c r="V61">
        <f t="shared" si="20"/>
        <v>2.2415770938242123</v>
      </c>
      <c r="W61">
        <f t="shared" si="21"/>
        <v>26918.268551160036</v>
      </c>
    </row>
    <row r="62" spans="1:23" ht="12.75">
      <c r="A62">
        <v>47</v>
      </c>
      <c r="B62" s="2">
        <f t="shared" si="22"/>
        <v>0.2489713860555649</v>
      </c>
      <c r="C62" s="2">
        <f t="shared" si="12"/>
        <v>0.03135733730326018</v>
      </c>
      <c r="D62">
        <f t="shared" si="2"/>
        <v>0.007249836118564532</v>
      </c>
      <c r="E62">
        <f t="shared" si="13"/>
        <v>0.009908158723391736</v>
      </c>
      <c r="F62">
        <f t="shared" si="4"/>
        <v>0.016803802445386165</v>
      </c>
      <c r="G62">
        <f t="shared" si="5"/>
        <v>0.3328332331190781</v>
      </c>
      <c r="H62">
        <f t="shared" si="10"/>
        <v>0.3236156731541429</v>
      </c>
      <c r="I62">
        <f t="shared" si="11"/>
        <v>2.5359982997831055E-06</v>
      </c>
      <c r="J62">
        <f t="shared" si="23"/>
        <v>0.029258037082311682</v>
      </c>
      <c r="L62">
        <f t="shared" si="24"/>
        <v>1</v>
      </c>
      <c r="N62">
        <v>47</v>
      </c>
      <c r="O62">
        <f t="shared" si="8"/>
        <v>248971.38605556492</v>
      </c>
      <c r="P62">
        <f t="shared" si="14"/>
        <v>31357.33730326018</v>
      </c>
      <c r="Q62">
        <f t="shared" si="15"/>
        <v>7249.836118564533</v>
      </c>
      <c r="R62">
        <f t="shared" si="16"/>
        <v>9908.158723391736</v>
      </c>
      <c r="S62">
        <f t="shared" si="17"/>
        <v>16803.802445386165</v>
      </c>
      <c r="T62">
        <f t="shared" si="18"/>
        <v>332833.2331190781</v>
      </c>
      <c r="U62">
        <f t="shared" si="19"/>
        <v>323615.6731541429</v>
      </c>
      <c r="V62">
        <f t="shared" si="20"/>
        <v>2.5359982997831056</v>
      </c>
      <c r="W62">
        <f t="shared" si="21"/>
        <v>29258.037082311683</v>
      </c>
    </row>
    <row r="63" spans="1:23" ht="12.75">
      <c r="A63">
        <v>48</v>
      </c>
      <c r="B63" s="2">
        <f t="shared" si="22"/>
        <v>0.23324403558425444</v>
      </c>
      <c r="C63" s="2">
        <f t="shared" si="12"/>
        <v>0.03037352171587468</v>
      </c>
      <c r="D63">
        <f t="shared" si="2"/>
        <v>0.007123143595536511</v>
      </c>
      <c r="E63">
        <f t="shared" si="13"/>
        <v>0.010251631714261506</v>
      </c>
      <c r="F63">
        <f t="shared" si="4"/>
        <v>0.017448998786486772</v>
      </c>
      <c r="G63">
        <f t="shared" si="5"/>
        <v>0.3436632436017663</v>
      </c>
      <c r="H63">
        <f t="shared" si="10"/>
        <v>0.3262291835027785</v>
      </c>
      <c r="I63">
        <f t="shared" si="11"/>
        <v>2.840560334527565E-06</v>
      </c>
      <c r="J63">
        <f t="shared" si="23"/>
        <v>0.03166340093870675</v>
      </c>
      <c r="L63">
        <f t="shared" si="24"/>
        <v>1</v>
      </c>
      <c r="N63">
        <v>48</v>
      </c>
      <c r="O63">
        <f t="shared" si="8"/>
        <v>233244.03558425445</v>
      </c>
      <c r="P63">
        <f t="shared" si="14"/>
        <v>30373.52171587468</v>
      </c>
      <c r="Q63">
        <f t="shared" si="15"/>
        <v>7123.1435955365105</v>
      </c>
      <c r="R63">
        <f t="shared" si="16"/>
        <v>10251.631714261506</v>
      </c>
      <c r="S63">
        <f t="shared" si="17"/>
        <v>17448.998786486773</v>
      </c>
      <c r="T63">
        <f t="shared" si="18"/>
        <v>343663.2436017663</v>
      </c>
      <c r="U63">
        <f t="shared" si="19"/>
        <v>326229.1835027785</v>
      </c>
      <c r="V63">
        <f t="shared" si="20"/>
        <v>2.840560334527565</v>
      </c>
      <c r="W63">
        <f t="shared" si="21"/>
        <v>31663.400938706753</v>
      </c>
    </row>
    <row r="64" spans="1:23" ht="12.75">
      <c r="A64">
        <v>49</v>
      </c>
      <c r="B64" s="2">
        <f t="shared" si="22"/>
        <v>0.21884844555205052</v>
      </c>
      <c r="C64" s="2">
        <f t="shared" si="12"/>
        <v>0.029269780755571802</v>
      </c>
      <c r="D64">
        <f t="shared" si="2"/>
        <v>0.0069550811491325484</v>
      </c>
      <c r="E64">
        <f t="shared" si="13"/>
        <v>0.010493843387798503</v>
      </c>
      <c r="F64">
        <f t="shared" si="4"/>
        <v>0.01799375521860086</v>
      </c>
      <c r="G64">
        <f t="shared" si="5"/>
        <v>0.3536318281513807</v>
      </c>
      <c r="H64">
        <f t="shared" si="10"/>
        <v>0.3286834993189115</v>
      </c>
      <c r="I64">
        <f t="shared" si="11"/>
        <v>3.1512896444137844E-06</v>
      </c>
      <c r="J64">
        <f t="shared" si="23"/>
        <v>0.03412061517690908</v>
      </c>
      <c r="L64">
        <f t="shared" si="24"/>
        <v>1</v>
      </c>
      <c r="N64">
        <v>49</v>
      </c>
      <c r="O64">
        <f t="shared" si="8"/>
        <v>218848.4455520505</v>
      </c>
      <c r="P64">
        <f t="shared" si="14"/>
        <v>29269.780755571803</v>
      </c>
      <c r="Q64">
        <f t="shared" si="15"/>
        <v>6955.0811491325485</v>
      </c>
      <c r="R64">
        <f t="shared" si="16"/>
        <v>10493.843387798503</v>
      </c>
      <c r="S64">
        <f t="shared" si="17"/>
        <v>17993.75521860086</v>
      </c>
      <c r="T64">
        <f t="shared" si="18"/>
        <v>353631.8281513807</v>
      </c>
      <c r="U64">
        <f t="shared" si="19"/>
        <v>328683.4993189115</v>
      </c>
      <c r="V64">
        <f t="shared" si="20"/>
        <v>3.1512896444137843</v>
      </c>
      <c r="W64">
        <f t="shared" si="21"/>
        <v>34120.61517690908</v>
      </c>
    </row>
    <row r="65" spans="1:23" ht="12.75">
      <c r="A65">
        <v>50</v>
      </c>
      <c r="B65" s="2">
        <f t="shared" si="22"/>
        <v>0.20573022045943912</v>
      </c>
      <c r="C65" s="2">
        <f t="shared" si="12"/>
        <v>0.02807776853186604</v>
      </c>
      <c r="D65">
        <f t="shared" si="2"/>
        <v>0.0067522727075800815</v>
      </c>
      <c r="E65">
        <f t="shared" si="13"/>
        <v>0.010634419721089177</v>
      </c>
      <c r="F65">
        <f t="shared" si="4"/>
        <v>0.018430600619330342</v>
      </c>
      <c r="G65">
        <f t="shared" si="5"/>
        <v>0.3627644803404369</v>
      </c>
      <c r="H65">
        <f t="shared" si="10"/>
        <v>0.3309912746468621</v>
      </c>
      <c r="I65">
        <f t="shared" si="11"/>
        <v>3.4641597137212757E-06</v>
      </c>
      <c r="J65">
        <f t="shared" si="23"/>
        <v>0.036615498813682416</v>
      </c>
      <c r="L65">
        <f t="shared" si="24"/>
        <v>1</v>
      </c>
      <c r="N65">
        <v>50</v>
      </c>
      <c r="O65">
        <f t="shared" si="8"/>
        <v>205730.22045943912</v>
      </c>
      <c r="P65">
        <f t="shared" si="14"/>
        <v>28077.76853186604</v>
      </c>
      <c r="Q65">
        <f t="shared" si="15"/>
        <v>6752.272707580081</v>
      </c>
      <c r="R65">
        <f t="shared" si="16"/>
        <v>10634.419721089178</v>
      </c>
      <c r="S65">
        <f t="shared" si="17"/>
        <v>18430.600619330344</v>
      </c>
      <c r="T65">
        <f t="shared" si="18"/>
        <v>362764.4803404369</v>
      </c>
      <c r="U65">
        <f t="shared" si="19"/>
        <v>330991.2746468621</v>
      </c>
      <c r="V65">
        <f t="shared" si="20"/>
        <v>3.464159713721276</v>
      </c>
      <c r="W65">
        <f t="shared" si="21"/>
        <v>36615.49881368242</v>
      </c>
    </row>
    <row r="66" spans="1:23" ht="12.75">
      <c r="A66">
        <v>51</v>
      </c>
      <c r="B66" s="2">
        <f t="shared" si="22"/>
        <v>0.1938185783782248</v>
      </c>
      <c r="C66" s="2">
        <f t="shared" si="12"/>
        <v>0.026826518977664426</v>
      </c>
      <c r="D66">
        <f t="shared" si="2"/>
        <v>0.0065215268423556485</v>
      </c>
      <c r="E66">
        <f t="shared" si="13"/>
        <v>0.010676606990701812</v>
      </c>
      <c r="F66">
        <f t="shared" si="4"/>
        <v>0.01875513431081373</v>
      </c>
      <c r="G66">
        <f t="shared" si="5"/>
        <v>0.3710993596568331</v>
      </c>
      <c r="H66">
        <f t="shared" si="10"/>
        <v>0.3331647134162154</v>
      </c>
      <c r="I66">
        <f t="shared" si="11"/>
        <v>3.775280817586808E-06</v>
      </c>
      <c r="J66">
        <f t="shared" si="23"/>
        <v>0.03913378614637346</v>
      </c>
      <c r="L66">
        <f t="shared" si="24"/>
        <v>1</v>
      </c>
      <c r="N66">
        <v>51</v>
      </c>
      <c r="O66">
        <f t="shared" si="8"/>
        <v>193818.5783782248</v>
      </c>
      <c r="P66">
        <f t="shared" si="14"/>
        <v>26826.518977664426</v>
      </c>
      <c r="Q66">
        <f t="shared" si="15"/>
        <v>6521.526842355648</v>
      </c>
      <c r="R66">
        <f t="shared" si="16"/>
        <v>10676.606990701812</v>
      </c>
      <c r="S66">
        <f t="shared" si="17"/>
        <v>18755.13431081373</v>
      </c>
      <c r="T66">
        <f t="shared" si="18"/>
        <v>371099.3596568331</v>
      </c>
      <c r="U66">
        <f t="shared" si="19"/>
        <v>333164.7134162154</v>
      </c>
      <c r="V66">
        <f t="shared" si="20"/>
        <v>3.775280817586808</v>
      </c>
      <c r="W66">
        <f t="shared" si="21"/>
        <v>39133.78614637346</v>
      </c>
    </row>
    <row r="67" spans="1:23" ht="12.75">
      <c r="A67">
        <v>52</v>
      </c>
      <c r="B67" s="2">
        <f t="shared" si="22"/>
        <v>0.18303197538029514</v>
      </c>
      <c r="C67" s="2">
        <f t="shared" si="12"/>
        <v>0.02554167446424779</v>
      </c>
      <c r="D67">
        <f t="shared" si="2"/>
        <v>0.006269491661062049</v>
      </c>
      <c r="E67">
        <f t="shared" si="13"/>
        <v>0.010626615652258337</v>
      </c>
      <c r="F67">
        <f t="shared" si="4"/>
        <v>0.018965982915968543</v>
      </c>
      <c r="G67">
        <f t="shared" si="5"/>
        <v>0.37868331802547794</v>
      </c>
      <c r="H67">
        <f t="shared" si="10"/>
        <v>0.3352154085779027</v>
      </c>
      <c r="I67">
        <f t="shared" si="11"/>
        <v>4.081061097186702E-06</v>
      </c>
      <c r="J67">
        <f t="shared" si="23"/>
        <v>0.04166145226169039</v>
      </c>
      <c r="L67">
        <f t="shared" si="24"/>
        <v>0.9999999999999999</v>
      </c>
      <c r="N67">
        <v>52</v>
      </c>
      <c r="O67">
        <f t="shared" si="8"/>
        <v>183031.97538029513</v>
      </c>
      <c r="P67">
        <f t="shared" si="14"/>
        <v>25541.67446424779</v>
      </c>
      <c r="Q67">
        <f t="shared" si="15"/>
        <v>6269.491661062049</v>
      </c>
      <c r="R67">
        <f t="shared" si="16"/>
        <v>10626.615652258337</v>
      </c>
      <c r="S67">
        <f t="shared" si="17"/>
        <v>18965.982915968543</v>
      </c>
      <c r="T67">
        <f t="shared" si="18"/>
        <v>378683.3180254779</v>
      </c>
      <c r="U67">
        <f t="shared" si="19"/>
        <v>335215.4085779027</v>
      </c>
      <c r="V67">
        <f t="shared" si="20"/>
        <v>4.081061097186701</v>
      </c>
      <c r="W67">
        <f t="shared" si="21"/>
        <v>41661.45226169039</v>
      </c>
    </row>
    <row r="68" spans="1:23" ht="12.75">
      <c r="A68">
        <v>53</v>
      </c>
      <c r="B68" s="2">
        <f t="shared" si="22"/>
        <v>0.17328299254082846</v>
      </c>
      <c r="C68" s="2">
        <f t="shared" si="12"/>
        <v>0.02424511699076024</v>
      </c>
      <c r="D68">
        <f t="shared" si="2"/>
        <v>0.006002387860008906</v>
      </c>
      <c r="E68">
        <f t="shared" si="13"/>
        <v>0.010492874130454705</v>
      </c>
      <c r="F68">
        <f t="shared" si="4"/>
        <v>0.01906459454211771</v>
      </c>
      <c r="G68">
        <f t="shared" si="5"/>
        <v>0.3855684226856048</v>
      </c>
      <c r="H68">
        <f t="shared" si="10"/>
        <v>0.3371542332020552</v>
      </c>
      <c r="I68">
        <f t="shared" si="11"/>
        <v>4.3783287765254775E-06</v>
      </c>
      <c r="J68">
        <f t="shared" si="23"/>
        <v>0.04418499971939345</v>
      </c>
      <c r="L68">
        <f t="shared" si="24"/>
        <v>1</v>
      </c>
      <c r="N68">
        <v>53</v>
      </c>
      <c r="O68">
        <f t="shared" si="8"/>
        <v>173282.99254082848</v>
      </c>
      <c r="P68">
        <f t="shared" si="14"/>
        <v>24245.116990760238</v>
      </c>
      <c r="Q68">
        <f t="shared" si="15"/>
        <v>6002.387860008906</v>
      </c>
      <c r="R68">
        <f t="shared" si="16"/>
        <v>10492.874130454706</v>
      </c>
      <c r="S68">
        <f t="shared" si="17"/>
        <v>19064.59454211771</v>
      </c>
      <c r="T68">
        <f t="shared" si="18"/>
        <v>385568.42268560483</v>
      </c>
      <c r="U68">
        <f t="shared" si="19"/>
        <v>337154.23320205515</v>
      </c>
      <c r="V68">
        <f t="shared" si="20"/>
        <v>4.3783287765254775</v>
      </c>
      <c r="W68">
        <f t="shared" si="21"/>
        <v>44184.99971939345</v>
      </c>
    </row>
    <row r="69" spans="1:23" ht="12.75">
      <c r="A69">
        <v>54</v>
      </c>
      <c r="B69" s="2">
        <f t="shared" si="22"/>
        <v>0.16448233180661476</v>
      </c>
      <c r="C69" s="2">
        <f t="shared" si="12"/>
        <v>0.02295492182691909</v>
      </c>
      <c r="D69">
        <f t="shared" si="2"/>
        <v>0.0057258250220809225</v>
      </c>
      <c r="E69">
        <f t="shared" si="13"/>
        <v>0.01028527967035688</v>
      </c>
      <c r="F69">
        <f t="shared" si="4"/>
        <v>0.019054909131848194</v>
      </c>
      <c r="G69">
        <f t="shared" si="5"/>
        <v>0.3918090930702433</v>
      </c>
      <c r="H69">
        <f t="shared" si="10"/>
        <v>0.3389912771008271</v>
      </c>
      <c r="I69">
        <f t="shared" si="11"/>
        <v>4.664411503614476E-06</v>
      </c>
      <c r="J69">
        <f t="shared" si="23"/>
        <v>0.046691697959606114</v>
      </c>
      <c r="L69">
        <f t="shared" si="24"/>
        <v>1</v>
      </c>
      <c r="N69">
        <v>54</v>
      </c>
      <c r="O69">
        <f t="shared" si="8"/>
        <v>164482.33180661476</v>
      </c>
      <c r="P69">
        <f t="shared" si="14"/>
        <v>22954.92182691909</v>
      </c>
      <c r="Q69">
        <f t="shared" si="15"/>
        <v>5725.825022080922</v>
      </c>
      <c r="R69">
        <f t="shared" si="16"/>
        <v>10285.27967035688</v>
      </c>
      <c r="S69">
        <f t="shared" si="17"/>
        <v>19054.909131848195</v>
      </c>
      <c r="T69">
        <f t="shared" si="18"/>
        <v>391809.0930702433</v>
      </c>
      <c r="U69">
        <f t="shared" si="19"/>
        <v>338991.2771008271</v>
      </c>
      <c r="V69">
        <f t="shared" si="20"/>
        <v>4.664411503614477</v>
      </c>
      <c r="W69">
        <f t="shared" si="21"/>
        <v>46691.697959606114</v>
      </c>
    </row>
    <row r="70" spans="1:23" ht="12.75">
      <c r="A70">
        <v>55</v>
      </c>
      <c r="B70" s="2">
        <f t="shared" si="22"/>
        <v>0.15654189602436808</v>
      </c>
      <c r="C70" s="2">
        <f t="shared" si="12"/>
        <v>0.021685543786384574</v>
      </c>
      <c r="D70">
        <f t="shared" si="2"/>
        <v>0.005444695944836416</v>
      </c>
      <c r="E70">
        <f t="shared" si="13"/>
        <v>0.010014511058969031</v>
      </c>
      <c r="F70">
        <f t="shared" si="4"/>
        <v>0.01894294823573093</v>
      </c>
      <c r="G70">
        <f t="shared" si="5"/>
        <v>0.3974598753771345</v>
      </c>
      <c r="H70">
        <f t="shared" si="10"/>
        <v>0.34073582102338507</v>
      </c>
      <c r="I70">
        <f t="shared" si="11"/>
        <v>4.9371741923660134E-06</v>
      </c>
      <c r="J70">
        <f t="shared" si="23"/>
        <v>0.049169771374999026</v>
      </c>
      <c r="L70">
        <f t="shared" si="24"/>
        <v>1</v>
      </c>
      <c r="N70">
        <v>55</v>
      </c>
      <c r="O70">
        <f t="shared" si="8"/>
        <v>156541.89602436806</v>
      </c>
      <c r="P70">
        <f t="shared" si="14"/>
        <v>21685.543786384573</v>
      </c>
      <c r="Q70">
        <f t="shared" si="15"/>
        <v>5444.695944836416</v>
      </c>
      <c r="R70">
        <f t="shared" si="16"/>
        <v>10014.511058969032</v>
      </c>
      <c r="S70">
        <f t="shared" si="17"/>
        <v>18942.948235730928</v>
      </c>
      <c r="T70">
        <f t="shared" si="18"/>
        <v>397459.87537713454</v>
      </c>
      <c r="U70">
        <f t="shared" si="19"/>
        <v>340735.82102338504</v>
      </c>
      <c r="V70">
        <f t="shared" si="20"/>
        <v>4.9371741923660135</v>
      </c>
      <c r="W70">
        <f t="shared" si="21"/>
        <v>49169.77137499903</v>
      </c>
    </row>
    <row r="71" spans="1:23" ht="12.75">
      <c r="A71">
        <v>56</v>
      </c>
      <c r="B71" s="2">
        <f t="shared" si="22"/>
        <v>0.149377017214822</v>
      </c>
      <c r="C71" s="2">
        <f t="shared" si="12"/>
        <v>0.02044815167545692</v>
      </c>
      <c r="D71">
        <f t="shared" si="2"/>
        <v>0.005163137148298486</v>
      </c>
      <c r="E71">
        <f t="shared" si="13"/>
        <v>0.009691443573787024</v>
      </c>
      <c r="F71">
        <f t="shared" si="4"/>
        <v>0.018736365889719116</v>
      </c>
      <c r="G71">
        <f t="shared" si="5"/>
        <v>0.4025738135360198</v>
      </c>
      <c r="H71">
        <f t="shared" si="10"/>
        <v>0.34239634014816483</v>
      </c>
      <c r="I71">
        <f t="shared" si="11"/>
        <v>5.19502067597184E-06</v>
      </c>
      <c r="J71">
        <f t="shared" si="23"/>
        <v>0.05160853579305576</v>
      </c>
      <c r="L71">
        <f t="shared" si="24"/>
        <v>1</v>
      </c>
      <c r="N71">
        <v>56</v>
      </c>
      <c r="O71">
        <f t="shared" si="8"/>
        <v>149377.017214822</v>
      </c>
      <c r="P71">
        <f t="shared" si="14"/>
        <v>20448.15167545692</v>
      </c>
      <c r="Q71">
        <f t="shared" si="15"/>
        <v>5163.137148298486</v>
      </c>
      <c r="R71">
        <f t="shared" si="16"/>
        <v>9691.443573787024</v>
      </c>
      <c r="S71">
        <f t="shared" si="17"/>
        <v>18736.365889719116</v>
      </c>
      <c r="T71">
        <f t="shared" si="18"/>
        <v>402573.81353601976</v>
      </c>
      <c r="U71">
        <f t="shared" si="19"/>
        <v>342396.34014816483</v>
      </c>
      <c r="V71">
        <f t="shared" si="20"/>
        <v>5.19502067597184</v>
      </c>
      <c r="W71">
        <f t="shared" si="21"/>
        <v>51608.53579305576</v>
      </c>
    </row>
    <row r="72" spans="1:23" ht="12.75">
      <c r="A72">
        <v>57</v>
      </c>
      <c r="B72" s="2">
        <f t="shared" si="22"/>
        <v>0.14290794813503693</v>
      </c>
      <c r="C72" s="2">
        <f t="shared" si="12"/>
        <v>0.019251040437075036</v>
      </c>
      <c r="D72">
        <f t="shared" si="2"/>
        <v>0.004884540599109859</v>
      </c>
      <c r="E72">
        <f t="shared" si="13"/>
        <v>0.009326684554864522</v>
      </c>
      <c r="F72">
        <f t="shared" si="4"/>
        <v>0.018443996508129498</v>
      </c>
      <c r="G72">
        <f t="shared" si="5"/>
        <v>0.407201337696123</v>
      </c>
      <c r="H72">
        <f t="shared" si="10"/>
        <v>0.3439805291060608</v>
      </c>
      <c r="I72">
        <f t="shared" si="11"/>
        <v>5.4368667428451435E-06</v>
      </c>
      <c r="J72">
        <f t="shared" si="23"/>
        <v>0.05399848609685752</v>
      </c>
      <c r="L72">
        <f t="shared" si="24"/>
        <v>0.9999999999999999</v>
      </c>
      <c r="N72">
        <v>57</v>
      </c>
      <c r="O72">
        <f t="shared" si="8"/>
        <v>142907.94813503695</v>
      </c>
      <c r="P72">
        <f t="shared" si="14"/>
        <v>19251.040437075037</v>
      </c>
      <c r="Q72">
        <f t="shared" si="15"/>
        <v>4884.540599109859</v>
      </c>
      <c r="R72">
        <f t="shared" si="16"/>
        <v>9326.684554864523</v>
      </c>
      <c r="S72">
        <f t="shared" si="17"/>
        <v>18443.996508129498</v>
      </c>
      <c r="T72">
        <f t="shared" si="18"/>
        <v>407201.337696123</v>
      </c>
      <c r="U72">
        <f t="shared" si="19"/>
        <v>343980.5291060608</v>
      </c>
      <c r="V72">
        <f t="shared" si="20"/>
        <v>5.436866742845144</v>
      </c>
      <c r="W72">
        <f t="shared" si="21"/>
        <v>53998.48609685752</v>
      </c>
    </row>
    <row r="73" spans="1:23" ht="12.75">
      <c r="A73">
        <v>58</v>
      </c>
      <c r="B73" s="2">
        <f t="shared" si="22"/>
        <v>0.13706075288611552</v>
      </c>
      <c r="C73" s="2">
        <f t="shared" si="12"/>
        <v>0.018100067689718464</v>
      </c>
      <c r="D73">
        <f t="shared" si="2"/>
        <v>0.004611601373217925</v>
      </c>
      <c r="E73">
        <f t="shared" si="13"/>
        <v>0.008930230977253468</v>
      </c>
      <c r="F73">
        <f t="shared" si="4"/>
        <v>0.01807542766712948</v>
      </c>
      <c r="G73">
        <f t="shared" si="5"/>
        <v>0.4113895757437294</v>
      </c>
      <c r="H73">
        <f t="shared" si="10"/>
        <v>0.345495341762387</v>
      </c>
      <c r="I73">
        <f t="shared" si="11"/>
        <v>5.662092867229642E-06</v>
      </c>
      <c r="J73">
        <f t="shared" si="23"/>
        <v>0.056331339807581454</v>
      </c>
      <c r="L73">
        <f t="shared" si="24"/>
        <v>1</v>
      </c>
      <c r="N73">
        <v>58</v>
      </c>
      <c r="O73">
        <f t="shared" si="8"/>
        <v>137060.75288611552</v>
      </c>
      <c r="P73">
        <f t="shared" si="14"/>
        <v>18100.067689718464</v>
      </c>
      <c r="Q73">
        <f t="shared" si="15"/>
        <v>4611.601373217925</v>
      </c>
      <c r="R73">
        <f t="shared" si="16"/>
        <v>8930.230977253468</v>
      </c>
      <c r="S73">
        <f t="shared" si="17"/>
        <v>18075.427667129483</v>
      </c>
      <c r="T73">
        <f t="shared" si="18"/>
        <v>411389.5757437294</v>
      </c>
      <c r="U73">
        <f t="shared" si="19"/>
        <v>345495.341762387</v>
      </c>
      <c r="V73">
        <f t="shared" si="20"/>
        <v>5.662092867229641</v>
      </c>
      <c r="W73">
        <f t="shared" si="21"/>
        <v>56331.339807581455</v>
      </c>
    </row>
    <row r="74" spans="1:23" ht="12.75">
      <c r="A74">
        <v>59</v>
      </c>
      <c r="B74" s="2">
        <f t="shared" si="22"/>
        <v>0.131767731967813</v>
      </c>
      <c r="C74" s="2">
        <f t="shared" si="12"/>
        <v>0.01699907804804579</v>
      </c>
      <c r="D74">
        <f t="shared" si="2"/>
        <v>0.004346387524241705</v>
      </c>
      <c r="E74">
        <f t="shared" si="13"/>
        <v>0.00851123896867582</v>
      </c>
      <c r="F74">
        <f t="shared" si="4"/>
        <v>0.017640617026750783</v>
      </c>
      <c r="G74">
        <f t="shared" si="5"/>
        <v>0.4151819930810728</v>
      </c>
      <c r="H74">
        <f t="shared" si="10"/>
        <v>0.3469470401872491</v>
      </c>
      <c r="I74">
        <f t="shared" si="11"/>
        <v>5.870484534857731E-06</v>
      </c>
      <c r="J74">
        <f t="shared" si="23"/>
        <v>0.058600042711616195</v>
      </c>
      <c r="L74">
        <f t="shared" si="24"/>
        <v>0.9999999999999999</v>
      </c>
      <c r="N74">
        <v>59</v>
      </c>
      <c r="O74">
        <f t="shared" si="8"/>
        <v>131767.731967813</v>
      </c>
      <c r="P74">
        <f t="shared" si="14"/>
        <v>16999.07804804579</v>
      </c>
      <c r="Q74">
        <f t="shared" si="15"/>
        <v>4346.387524241705</v>
      </c>
      <c r="R74">
        <f t="shared" si="16"/>
        <v>8511.23896867582</v>
      </c>
      <c r="S74">
        <f t="shared" si="17"/>
        <v>17640.617026750784</v>
      </c>
      <c r="T74">
        <f t="shared" si="18"/>
        <v>415181.9930810728</v>
      </c>
      <c r="U74">
        <f t="shared" si="19"/>
        <v>346947.0401872491</v>
      </c>
      <c r="V74">
        <f t="shared" si="20"/>
        <v>5.870484534857731</v>
      </c>
      <c r="W74">
        <f t="shared" si="21"/>
        <v>58600.042711616195</v>
      </c>
    </row>
    <row r="75" spans="1:23" ht="12.75">
      <c r="A75">
        <v>60</v>
      </c>
      <c r="B75" s="2">
        <f t="shared" si="22"/>
        <v>0.12696750418270997</v>
      </c>
      <c r="C75" s="2">
        <f t="shared" si="12"/>
        <v>0.015950292777232304</v>
      </c>
      <c r="D75">
        <f t="shared" si="2"/>
        <v>0.004090420943137517</v>
      </c>
      <c r="E75">
        <f t="shared" si="13"/>
        <v>0.008077888839412033</v>
      </c>
      <c r="F75">
        <f t="shared" si="4"/>
        <v>0.017149564626878257</v>
      </c>
      <c r="G75">
        <f t="shared" si="5"/>
        <v>0.41861827483900793</v>
      </c>
      <c r="H75">
        <f t="shared" si="10"/>
        <v>0.34834124845797737</v>
      </c>
      <c r="I75">
        <f t="shared" si="11"/>
        <v>6.0621669292702196E-06</v>
      </c>
      <c r="J75">
        <f t="shared" si="23"/>
        <v>0.06079874316671544</v>
      </c>
      <c r="L75">
        <f t="shared" si="24"/>
        <v>1</v>
      </c>
      <c r="N75">
        <v>60</v>
      </c>
      <c r="O75">
        <f t="shared" si="8"/>
        <v>126967.50418270996</v>
      </c>
      <c r="P75">
        <f t="shared" si="14"/>
        <v>15950.292777232304</v>
      </c>
      <c r="Q75">
        <f t="shared" si="15"/>
        <v>4090.420943137517</v>
      </c>
      <c r="R75">
        <f t="shared" si="16"/>
        <v>8077.888839412033</v>
      </c>
      <c r="S75">
        <f t="shared" si="17"/>
        <v>17149.56462687826</v>
      </c>
      <c r="T75">
        <f t="shared" si="18"/>
        <v>418618.27483900794</v>
      </c>
      <c r="U75">
        <f t="shared" si="19"/>
        <v>348341.2484579774</v>
      </c>
      <c r="V75">
        <f t="shared" si="20"/>
        <v>6.062166929270219</v>
      </c>
      <c r="W75">
        <f t="shared" si="21"/>
        <v>60798.743166715445</v>
      </c>
    </row>
    <row r="76" ht="12.75">
      <c r="L76">
        <f t="shared" si="24"/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16:Q75"/>
  <sheetViews>
    <sheetView workbookViewId="0" topLeftCell="D1">
      <selection activeCell="J23" sqref="J23"/>
    </sheetView>
  </sheetViews>
  <sheetFormatPr defaultColWidth="9.140625" defaultRowHeight="12.75"/>
  <sheetData>
    <row r="16" ht="12.75">
      <c r="Q16">
        <v>0</v>
      </c>
    </row>
    <row r="17" ht="12.75">
      <c r="Q17">
        <f aca="true" t="shared" si="0" ref="Q17:Q25">$B$11*(C16*$B$13+$B$13*E16+B16)+$B$7*F16*+Q16+$B$7*D16</f>
        <v>0</v>
      </c>
    </row>
    <row r="18" ht="12.75">
      <c r="Q18">
        <f t="shared" si="0"/>
        <v>0</v>
      </c>
    </row>
    <row r="19" ht="12.75">
      <c r="Q19">
        <f t="shared" si="0"/>
        <v>0</v>
      </c>
    </row>
    <row r="20" ht="12.75">
      <c r="Q20">
        <f t="shared" si="0"/>
        <v>0</v>
      </c>
    </row>
    <row r="21" ht="12.75">
      <c r="Q21">
        <f t="shared" si="0"/>
        <v>0</v>
      </c>
    </row>
    <row r="22" ht="12.75">
      <c r="Q22">
        <f t="shared" si="0"/>
        <v>0</v>
      </c>
    </row>
    <row r="23" ht="12.75">
      <c r="Q23">
        <f t="shared" si="0"/>
        <v>0</v>
      </c>
    </row>
    <row r="24" ht="12.75">
      <c r="Q24">
        <f t="shared" si="0"/>
        <v>0</v>
      </c>
    </row>
    <row r="25" ht="12.75">
      <c r="Q25">
        <f t="shared" si="0"/>
        <v>0</v>
      </c>
    </row>
    <row r="26" ht="12.75">
      <c r="Q26" t="e">
        <f aca="true" t="shared" si="1" ref="Q26:Q57">$B$11*($B$12*C25/$B$2+$B$12*E25/$B$2+B25)+$B$7*F25*+Q25+$B$7*D25</f>
        <v>#DIV/0!</v>
      </c>
    </row>
    <row r="27" ht="12.75">
      <c r="Q27" t="e">
        <f t="shared" si="1"/>
        <v>#DIV/0!</v>
      </c>
    </row>
    <row r="28" ht="12.75">
      <c r="Q28" t="e">
        <f t="shared" si="1"/>
        <v>#DIV/0!</v>
      </c>
    </row>
    <row r="29" ht="12.75">
      <c r="Q29" t="e">
        <f t="shared" si="1"/>
        <v>#DIV/0!</v>
      </c>
    </row>
    <row r="30" ht="12.75">
      <c r="Q30" t="e">
        <f t="shared" si="1"/>
        <v>#DIV/0!</v>
      </c>
    </row>
    <row r="31" ht="12.75">
      <c r="Q31" t="e">
        <f t="shared" si="1"/>
        <v>#DIV/0!</v>
      </c>
    </row>
    <row r="32" ht="12.75">
      <c r="Q32" t="e">
        <f t="shared" si="1"/>
        <v>#DIV/0!</v>
      </c>
    </row>
    <row r="33" ht="12.75">
      <c r="Q33" t="e">
        <f t="shared" si="1"/>
        <v>#DIV/0!</v>
      </c>
    </row>
    <row r="34" ht="12.75">
      <c r="Q34" t="e">
        <f t="shared" si="1"/>
        <v>#DIV/0!</v>
      </c>
    </row>
    <row r="35" ht="12.75">
      <c r="Q35" t="e">
        <f t="shared" si="1"/>
        <v>#DIV/0!</v>
      </c>
    </row>
    <row r="36" ht="12.75">
      <c r="Q36" t="e">
        <f t="shared" si="1"/>
        <v>#DIV/0!</v>
      </c>
    </row>
    <row r="37" ht="12.75">
      <c r="Q37" t="e">
        <f t="shared" si="1"/>
        <v>#DIV/0!</v>
      </c>
    </row>
    <row r="38" ht="12.75">
      <c r="Q38" t="e">
        <f t="shared" si="1"/>
        <v>#DIV/0!</v>
      </c>
    </row>
    <row r="39" ht="12.75">
      <c r="Q39" t="e">
        <f t="shared" si="1"/>
        <v>#DIV/0!</v>
      </c>
    </row>
    <row r="40" ht="12.75">
      <c r="Q40" t="e">
        <f t="shared" si="1"/>
        <v>#DIV/0!</v>
      </c>
    </row>
    <row r="41" ht="12.75">
      <c r="Q41" t="e">
        <f t="shared" si="1"/>
        <v>#DIV/0!</v>
      </c>
    </row>
    <row r="42" ht="12.75">
      <c r="Q42" t="e">
        <f t="shared" si="1"/>
        <v>#DIV/0!</v>
      </c>
    </row>
    <row r="43" ht="12.75">
      <c r="Q43" t="e">
        <f t="shared" si="1"/>
        <v>#DIV/0!</v>
      </c>
    </row>
    <row r="44" ht="12.75">
      <c r="Q44" t="e">
        <f t="shared" si="1"/>
        <v>#DIV/0!</v>
      </c>
    </row>
    <row r="45" ht="12.75">
      <c r="Q45" t="e">
        <f t="shared" si="1"/>
        <v>#DIV/0!</v>
      </c>
    </row>
    <row r="46" ht="12.75">
      <c r="Q46" t="e">
        <f t="shared" si="1"/>
        <v>#DIV/0!</v>
      </c>
    </row>
    <row r="47" ht="12.75">
      <c r="Q47" t="e">
        <f t="shared" si="1"/>
        <v>#DIV/0!</v>
      </c>
    </row>
    <row r="48" ht="12.75">
      <c r="Q48" t="e">
        <f t="shared" si="1"/>
        <v>#DIV/0!</v>
      </c>
    </row>
    <row r="49" ht="12.75">
      <c r="Q49" t="e">
        <f t="shared" si="1"/>
        <v>#DIV/0!</v>
      </c>
    </row>
    <row r="50" ht="12.75">
      <c r="Q50" t="e">
        <f t="shared" si="1"/>
        <v>#DIV/0!</v>
      </c>
    </row>
    <row r="51" ht="12.75">
      <c r="Q51" t="e">
        <f t="shared" si="1"/>
        <v>#DIV/0!</v>
      </c>
    </row>
    <row r="52" ht="12.75">
      <c r="Q52" t="e">
        <f t="shared" si="1"/>
        <v>#DIV/0!</v>
      </c>
    </row>
    <row r="53" ht="12.75">
      <c r="Q53" t="e">
        <f t="shared" si="1"/>
        <v>#DIV/0!</v>
      </c>
    </row>
    <row r="54" ht="12.75">
      <c r="Q54" t="e">
        <f t="shared" si="1"/>
        <v>#DIV/0!</v>
      </c>
    </row>
    <row r="55" ht="12.75">
      <c r="Q55" t="e">
        <f t="shared" si="1"/>
        <v>#DIV/0!</v>
      </c>
    </row>
    <row r="56" ht="12.75">
      <c r="Q56" t="e">
        <f t="shared" si="1"/>
        <v>#DIV/0!</v>
      </c>
    </row>
    <row r="57" ht="12.75">
      <c r="Q57" t="e">
        <f t="shared" si="1"/>
        <v>#DIV/0!</v>
      </c>
    </row>
    <row r="58" ht="12.75">
      <c r="Q58" t="e">
        <f aca="true" t="shared" si="2" ref="Q58:Q75">$B$11*($B$12*C57/$B$2+$B$12*E57/$B$2+B57)+$B$7*F57*+Q57+$B$7*D57</f>
        <v>#DIV/0!</v>
      </c>
    </row>
    <row r="59" ht="12.75">
      <c r="Q59" t="e">
        <f t="shared" si="2"/>
        <v>#DIV/0!</v>
      </c>
    </row>
    <row r="60" ht="12.75">
      <c r="Q60" t="e">
        <f t="shared" si="2"/>
        <v>#DIV/0!</v>
      </c>
    </row>
    <row r="61" ht="12.75">
      <c r="Q61" t="e">
        <f t="shared" si="2"/>
        <v>#DIV/0!</v>
      </c>
    </row>
    <row r="62" ht="12.75">
      <c r="Q62" t="e">
        <f t="shared" si="2"/>
        <v>#DIV/0!</v>
      </c>
    </row>
    <row r="63" ht="12.75">
      <c r="Q63" t="e">
        <f t="shared" si="2"/>
        <v>#DIV/0!</v>
      </c>
    </row>
    <row r="64" ht="12.75">
      <c r="Q64" t="e">
        <f t="shared" si="2"/>
        <v>#DIV/0!</v>
      </c>
    </row>
    <row r="65" ht="12.75">
      <c r="Q65" t="e">
        <f t="shared" si="2"/>
        <v>#DIV/0!</v>
      </c>
    </row>
    <row r="66" ht="12.75">
      <c r="Q66" t="e">
        <f t="shared" si="2"/>
        <v>#DIV/0!</v>
      </c>
    </row>
    <row r="67" ht="12.75">
      <c r="Q67" t="e">
        <f t="shared" si="2"/>
        <v>#DIV/0!</v>
      </c>
    </row>
    <row r="68" ht="12.75">
      <c r="Q68" t="e">
        <f t="shared" si="2"/>
        <v>#DIV/0!</v>
      </c>
    </row>
    <row r="69" ht="12.75">
      <c r="Q69" t="e">
        <f t="shared" si="2"/>
        <v>#DIV/0!</v>
      </c>
    </row>
    <row r="70" ht="12.75">
      <c r="Q70" t="e">
        <f t="shared" si="2"/>
        <v>#DIV/0!</v>
      </c>
    </row>
    <row r="71" ht="12.75">
      <c r="Q71" t="e">
        <f t="shared" si="2"/>
        <v>#DIV/0!</v>
      </c>
    </row>
    <row r="72" ht="12.75">
      <c r="Q72" t="e">
        <f t="shared" si="2"/>
        <v>#DIV/0!</v>
      </c>
    </row>
    <row r="73" ht="12.75">
      <c r="Q73" t="e">
        <f t="shared" si="2"/>
        <v>#DIV/0!</v>
      </c>
    </row>
    <row r="74" ht="12.75">
      <c r="Q74" t="e">
        <f t="shared" si="2"/>
        <v>#DIV/0!</v>
      </c>
    </row>
    <row r="75" ht="12.75">
      <c r="Q75" t="e">
        <f t="shared" si="2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Kamal Krishna</dc:creator>
  <cp:keywords/>
  <dc:description/>
  <cp:lastModifiedBy>Kamal Krishna</cp:lastModifiedBy>
  <dcterms:created xsi:type="dcterms:W3CDTF">2007-03-04T02:53:43Z</dcterms:created>
  <dcterms:modified xsi:type="dcterms:W3CDTF">2007-03-04T14:30:43Z</dcterms:modified>
  <cp:category/>
  <cp:version/>
  <cp:contentType/>
  <cp:contentStatus/>
</cp:coreProperties>
</file>