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80" windowHeight="11640" activeTab="0"/>
  </bookViews>
  <sheets>
    <sheet name="DSS" sheetId="1" r:id="rId1"/>
    <sheet name="Spec" sheetId="2" r:id="rId2"/>
    <sheet name="Factor Definitions" sheetId="3" r:id="rId3"/>
    <sheet name="Look Up Values" sheetId="4" r:id="rId4"/>
  </sheets>
  <externalReferences>
    <externalReference r:id="rId7"/>
  </externalReferences>
  <definedNames>
    <definedName name="Atmosphere">'[1]Preference Domains'!$C$3:$C$7</definedName>
    <definedName name="Autonomy">'Look Up Values'!$B$2:$B$5</definedName>
    <definedName name="College">'[1]Preference Domains'!$D$28:$D$33</definedName>
    <definedName name="Degrees">'[1]Preference Domains'!$D$13:$D$16</definedName>
    <definedName name="DeploymentTechnique">'Look Up Values'!$C$2:$C$3</definedName>
    <definedName name="Distance">'[1]Preference Domains'!$A$28:$A$29</definedName>
    <definedName name="Faculty">'[1]Preference Domains'!$C$13:$C$19</definedName>
    <definedName name="Financial">'[1]Preference Domains'!$F$13:$F$14</definedName>
    <definedName name="Geo">'[1]Preference Domains'!$B$28:$B$33</definedName>
    <definedName name="GPA">'[1]Preference Domains'!$D$3:$D$5</definedName>
    <definedName name="Greek">'[1]Preference Domains'!$G$13:$G$14</definedName>
    <definedName name="Manufacturer">'Look Up Values'!$D$2:$D$12</definedName>
    <definedName name="OE">'Look Up Values'!$F$2:$F$4</definedName>
    <definedName name="Org">'[1]Preference Domains'!$H$13:$H$16</definedName>
    <definedName name="Parking">'[1]Preference Domains'!$C$28:$C$31</definedName>
    <definedName name="Protection">'Look Up Values'!$G$2</definedName>
    <definedName name="Proximity">'[1]Preference Domains'!$E$28:$E$29</definedName>
    <definedName name="Race">'[1]Preference Domains'!$A$3:$A$7</definedName>
    <definedName name="School">'[1]Preference Domains'!$B$13:$B$19</definedName>
    <definedName name="Sex">'[1]Preference Domains'!$B$3:$B$9</definedName>
    <definedName name="Special">'[1]Preference Domains'!$I$13:$I$14</definedName>
    <definedName name="Sports">'[1]Preference Domains'!$E$13:$E$21</definedName>
    <definedName name="Tuition">'[1]Preference Domains'!$A$13:$A$24</definedName>
    <definedName name="Users">'Look Up Values'!$E$2:$E$11</definedName>
    <definedName name="VtolType">'Look Up Values'!$A$2:$A$4</definedName>
  </definedNames>
  <calcPr fullCalcOnLoad="1"/>
</workbook>
</file>

<file path=xl/comments2.xml><?xml version="1.0" encoding="utf-8"?>
<comments xmlns="http://schemas.openxmlformats.org/spreadsheetml/2006/main">
  <authors>
    <author>Bryan Driskell</author>
    <author>s31690</author>
  </authors>
  <commentList>
    <comment ref="G21" authorId="0">
      <text>
        <r>
          <rPr>
            <b/>
            <sz val="8"/>
            <rFont val="Tahoma"/>
            <family val="0"/>
          </rPr>
          <t>Bryan Driskell:</t>
        </r>
        <r>
          <rPr>
            <sz val="8"/>
            <rFont val="Tahoma"/>
            <family val="0"/>
          </rPr>
          <t xml:space="preserve">
12 cubic feet / average human 2.8 cubic feet</t>
        </r>
      </text>
    </comment>
    <comment ref="G22" authorId="0">
      <text>
        <r>
          <rPr>
            <b/>
            <sz val="8"/>
            <rFont val="Tahoma"/>
            <family val="0"/>
          </rPr>
          <t>Bryan Driskell:</t>
        </r>
        <r>
          <rPr>
            <sz val="8"/>
            <rFont val="Tahoma"/>
            <family val="0"/>
          </rPr>
          <t xml:space="preserve">
5 cubic feet</t>
        </r>
      </text>
    </comment>
    <comment ref="E2" authorId="1">
      <text>
        <r>
          <rPr>
            <b/>
            <sz val="8"/>
            <rFont val="Tahoma"/>
            <family val="0"/>
          </rPr>
          <t>s31690:</t>
        </r>
        <r>
          <rPr>
            <sz val="8"/>
            <rFont val="Tahoma"/>
            <family val="0"/>
          </rPr>
          <t xml:space="preserve">
Gross Weight / (# of rotors * Area)
</t>
        </r>
      </text>
    </comment>
  </commentList>
</comments>
</file>

<file path=xl/comments4.xml><?xml version="1.0" encoding="utf-8"?>
<comments xmlns="http://schemas.openxmlformats.org/spreadsheetml/2006/main">
  <authors>
    <author>Bryan Driskell</author>
  </authors>
  <commentList>
    <comment ref="B4" authorId="0">
      <text>
        <r>
          <rPr>
            <b/>
            <sz val="8"/>
            <rFont val="Tahoma"/>
            <family val="0"/>
          </rPr>
          <t>Bryan Driskell:</t>
        </r>
        <r>
          <rPr>
            <sz val="8"/>
            <rFont val="Tahoma"/>
            <family val="0"/>
          </rPr>
          <t xml:space="preserve">
This is synonomous with the vehicle having a Mission Planning module which allows for uploading of the mission to fly.
Major point is it still requires human in the loop at some point in time.</t>
        </r>
      </text>
    </comment>
    <comment ref="B6" authorId="0">
      <text>
        <r>
          <rPr>
            <b/>
            <sz val="8"/>
            <rFont val="Tahoma"/>
            <family val="0"/>
          </rPr>
          <t>Bryan Driskell:</t>
        </r>
        <r>
          <rPr>
            <sz val="8"/>
            <rFont val="Tahoma"/>
            <family val="0"/>
          </rPr>
          <t xml:space="preserve">
Vehicle has intelligent navigation system and can feel using sensors to navigate a city with no human in the loop.</t>
        </r>
      </text>
    </comment>
    <comment ref="B5" authorId="0">
      <text>
        <r>
          <rPr>
            <b/>
            <sz val="8"/>
            <rFont val="Tahoma"/>
            <family val="0"/>
          </rPr>
          <t>Bryan Driskell:</t>
        </r>
        <r>
          <rPr>
            <sz val="8"/>
            <rFont val="Tahoma"/>
            <family val="0"/>
          </rPr>
          <t xml:space="preserve">
Pilot or Radio controlled.  RC control may use relays.</t>
        </r>
      </text>
    </comment>
  </commentList>
</comments>
</file>

<file path=xl/sharedStrings.xml><?xml version="1.0" encoding="utf-8"?>
<sst xmlns="http://schemas.openxmlformats.org/spreadsheetml/2006/main" count="255" uniqueCount="153">
  <si>
    <t>VTOL Name</t>
  </si>
  <si>
    <t>Rotor Diameter (m)</t>
  </si>
  <si>
    <t>V22 Osprey</t>
  </si>
  <si>
    <t>rate of climb (m/s)</t>
  </si>
  <si>
    <t>Disk Loading (kg/m2)</t>
  </si>
  <si>
    <t>Manufacturer</t>
  </si>
  <si>
    <t>Boeing</t>
  </si>
  <si>
    <t>Primary User</t>
  </si>
  <si>
    <t>Marine Core</t>
  </si>
  <si>
    <t>Schiebel</t>
  </si>
  <si>
    <t>UAVs</t>
  </si>
  <si>
    <t>Camcopter S-100</t>
  </si>
  <si>
    <t>Max Payload (kg)</t>
  </si>
  <si>
    <t>Endurance (h)</t>
  </si>
  <si>
    <t>India, Packistan, Spain</t>
  </si>
  <si>
    <t>Links</t>
  </si>
  <si>
    <t>http://en.wikipedia.org/wiki/Camcopter_S-100
http://www.flightglobal.com/directory/uav/schiebel-21998/s-100-camcopter-3609.html
http://www.schiebel.net/pages/cam_techdata.html
http://www.schiebel.net/pages/cam_video.html</t>
  </si>
  <si>
    <t>Passenger Capacity (persons)</t>
  </si>
  <si>
    <t>Navy, Army</t>
  </si>
  <si>
    <t>Fire Scout MQ8</t>
  </si>
  <si>
    <t>Northrop Grumman</t>
  </si>
  <si>
    <t>A-160 Hummingbird (YMQ-18A)</t>
  </si>
  <si>
    <t>Max Speed (km/h)</t>
  </si>
  <si>
    <t>Eagle Eye</t>
  </si>
  <si>
    <t>Bell</t>
  </si>
  <si>
    <t>Notes</t>
  </si>
  <si>
    <t>Canceled</t>
  </si>
  <si>
    <t>USCG</t>
  </si>
  <si>
    <t xml:space="preserve">http://en.wikipedia.org/wiki/MQ-8_Fire_Scout </t>
  </si>
  <si>
    <t>Gross Weight (kg)</t>
  </si>
  <si>
    <t>Factor</t>
  </si>
  <si>
    <t>Definition</t>
  </si>
  <si>
    <t>This speed was chosen where a cruise speed was also given in the specifications.  For the scope of this project it is assumed and mandatory that each vehicles analyzed can hover, thus the minumum speed shall always be 0.</t>
  </si>
  <si>
    <t>VTOL Type</t>
  </si>
  <si>
    <t>Helicopter</t>
  </si>
  <si>
    <t>Tiltrotor</t>
  </si>
  <si>
    <t>Vehicle Max Dimension (m)</t>
  </si>
  <si>
    <t>Autonomy</t>
  </si>
  <si>
    <t>Autonomy (multiselect)</t>
  </si>
  <si>
    <t>Human Controllable</t>
  </si>
  <si>
    <t>Fly by Waypoint Flight Plan  Autopilot</t>
  </si>
  <si>
    <t>Auto Take-Off</t>
  </si>
  <si>
    <t>Auto Landing</t>
  </si>
  <si>
    <t>Fly by Waypoint Flight Plan  Autopilot;Human Controllable</t>
  </si>
  <si>
    <t>Auto Take-Off;Auto Landing;Fly by Waypoint Flight Plan  Autopilot;Human Controllable</t>
  </si>
  <si>
    <t>If 0, assumed completely unmanned, then see Max Payload to determine if the vehicle could be used for rescue missions.  If a maximum troop number was given per configuration (eg. Seated vs floor loaded), the value recorded was the maximum possible.</t>
  </si>
  <si>
    <t xml:space="preserve">The length of the vehicle is the longest dimension (width, height, or horizontal length).  We chose the longest dimension for analysis to ensure maneuverability within the urban canyon is maximized.  </t>
  </si>
  <si>
    <t>F35 Lighning II</t>
  </si>
  <si>
    <t>http://en.wikipedia.org/wiki/F-35_Lightning_II
http://en.wikipedia.org/wiki/File:F-35_compilation.ogg</t>
  </si>
  <si>
    <t>Variant B is the STOLj. Calculated Payload as: Max Takeoff weight - Empty Weight - max fuel weight.</t>
  </si>
  <si>
    <t>Lockheed Martin</t>
  </si>
  <si>
    <t>Flying-Cam</t>
  </si>
  <si>
    <t>http://www.flying-cam.com/news.php
http://www.sciencedaily.com/releases/2008/10/081013112557.htm</t>
  </si>
  <si>
    <t>Hollywood</t>
  </si>
  <si>
    <t>STOL</t>
  </si>
  <si>
    <t>http://www.howstuffworks.com/osprey.htm</t>
  </si>
  <si>
    <t>Blackhawk</t>
  </si>
  <si>
    <t>Sikorksy</t>
  </si>
  <si>
    <t>S-76</t>
  </si>
  <si>
    <t>Medivac</t>
  </si>
  <si>
    <t>http://en.wikipedia.org/wiki/Sikorsky_S-76
http://en.wikipedia.org/wiki/Traumahawk
http://en.wikipedia.org/wiki/CAMTS</t>
  </si>
  <si>
    <t>Organic Air Vehicle</t>
  </si>
  <si>
    <t>Soldier Asset Level</t>
  </si>
  <si>
    <t>Military</t>
  </si>
  <si>
    <t>Army</t>
  </si>
  <si>
    <t>Small Unmanned Air Vehicle</t>
  </si>
  <si>
    <t>Deployment Technique</t>
  </si>
  <si>
    <t>Deployment Technique (multiselect)</t>
  </si>
  <si>
    <t>Ground Effect Takeoff</t>
  </si>
  <si>
    <t>Launched</t>
  </si>
  <si>
    <t>tube launched</t>
  </si>
  <si>
    <t>X-50 Dragonfly Canard Rotor/Wing (CRW)</t>
  </si>
  <si>
    <t>Navy, Army, Marine Core</t>
  </si>
  <si>
    <t>RQ-16 T-Hawk</t>
  </si>
  <si>
    <t>Honeywell</t>
  </si>
  <si>
    <t>Navy</t>
  </si>
  <si>
    <t>VTOL operation is limited to winds &lt; 28 km/h</t>
  </si>
  <si>
    <r>
      <t xml:space="preserve">http://en.wikipedia.org/wiki/RQ-16_T-Hawk
http://www.honeywell.com/sites/aero/Surface3_C2BCFDD45-93F1-A559-929F-B19804F9A9BF_H76AC9EBC-A788-26B0-3EE8-18CBB5BDECF7.htm
</t>
    </r>
    <r>
      <rPr>
        <sz val="10"/>
        <rFont val="Arial"/>
        <family val="2"/>
      </rPr>
      <t xml:space="preserve">video:  </t>
    </r>
    <r>
      <rPr>
        <u val="single"/>
        <sz val="10"/>
        <color indexed="12"/>
        <rFont val="Arial"/>
        <family val="0"/>
      </rPr>
      <t>http://www.honeywell.com/sites/portal?smap=aerospace&amp;page=mav_video&amp;theme=T8</t>
    </r>
  </si>
  <si>
    <t>http://fas.org/irp/program/collect/vigilante.htm</t>
  </si>
  <si>
    <t>SAIC</t>
  </si>
  <si>
    <t>Vigilante 496 (OPV)</t>
  </si>
  <si>
    <t>Vigilante 502</t>
  </si>
  <si>
    <t>Apache AH64A</t>
  </si>
  <si>
    <t>Hughes, McDonnell, Boeing</t>
  </si>
  <si>
    <t>Sikorsky</t>
  </si>
  <si>
    <t xml:space="preserve">http://science.howstuffworks.com/black-hawk.htm
</t>
  </si>
  <si>
    <t>http://en.wikipedia.org/wiki/AH-64_Apache
http://science.howstuffworks.com/black-hawk.htm</t>
  </si>
  <si>
    <t>Baldwin Mono Tilt Rotar</t>
  </si>
  <si>
    <t>Baldwin</t>
  </si>
  <si>
    <t>http://en.wikipedia.org/wiki/Mono_tiltrotor
http://www.baldwintechnology.com/</t>
  </si>
  <si>
    <t>2 x 20 foot ISO containers</t>
  </si>
  <si>
    <t>Preferences</t>
  </si>
  <si>
    <t>Factor Weight</t>
  </si>
  <si>
    <t>Sub-Factor Weight</t>
  </si>
  <si>
    <t>Preferred Attribute</t>
  </si>
  <si>
    <t>Recommendations</t>
  </si>
  <si>
    <t>Rank</t>
  </si>
  <si>
    <t>School Name</t>
  </si>
  <si>
    <t>Score</t>
  </si>
  <si>
    <t>Vehicle Preferences</t>
  </si>
  <si>
    <t>Rotar Diameter</t>
  </si>
  <si>
    <t>Maximum Dimension</t>
  </si>
  <si>
    <t>Gross Weight</t>
  </si>
  <si>
    <t>Disk Loading</t>
  </si>
  <si>
    <t>Payload</t>
  </si>
  <si>
    <t>Passenger Capacity</t>
  </si>
  <si>
    <t>Speed</t>
  </si>
  <si>
    <t>Endurance</t>
  </si>
  <si>
    <t>Rate of Climb</t>
  </si>
  <si>
    <t>Contract Preferences</t>
  </si>
  <si>
    <t>General Capability Preferences</t>
  </si>
  <si>
    <t>Units</t>
  </si>
  <si>
    <t>hours</t>
  </si>
  <si>
    <t>km/s</t>
  </si>
  <si>
    <t>200 lb persons</t>
  </si>
  <si>
    <t>kg</t>
  </si>
  <si>
    <r>
      <t>kg/m</t>
    </r>
    <r>
      <rPr>
        <vertAlign val="superscript"/>
        <sz val="10"/>
        <rFont val="Arial"/>
        <family val="2"/>
      </rPr>
      <t>2</t>
    </r>
  </si>
  <si>
    <t>m</t>
  </si>
  <si>
    <t>m/s</t>
  </si>
  <si>
    <t>Hughes</t>
  </si>
  <si>
    <t>McDonnell</t>
  </si>
  <si>
    <t>Users</t>
  </si>
  <si>
    <t>India</t>
  </si>
  <si>
    <t>Packistan</t>
  </si>
  <si>
    <t>Spain</t>
  </si>
  <si>
    <t>Range (km)</t>
  </si>
  <si>
    <t>Operational Effectiveness</t>
  </si>
  <si>
    <t>Can Track</t>
  </si>
  <si>
    <t>Mounting/ Configurability</t>
  </si>
  <si>
    <t>Complete Autonomy</t>
  </si>
  <si>
    <t>Can Locate</t>
  </si>
  <si>
    <t>Protection Mechanisms</t>
  </si>
  <si>
    <t>Shrouded Rotar</t>
  </si>
  <si>
    <t>Can Provide Medical Support</t>
  </si>
  <si>
    <t>Hughes, McDonnell</t>
  </si>
  <si>
    <t>Maximum Weight helicopter can lift with internal load</t>
  </si>
  <si>
    <t>Maximum Diameter Rotor sweeps when turning</t>
  </si>
  <si>
    <t>Accustic Signature</t>
  </si>
  <si>
    <t>very high</t>
  </si>
  <si>
    <t>high</t>
  </si>
  <si>
    <t>medium</t>
  </si>
  <si>
    <t>low</t>
  </si>
  <si>
    <t>F-35B Lighning II</t>
  </si>
  <si>
    <t xml:space="preserve">http://www.globalsecurity.org/military/systems/aircraft/ah-64-specs.htm </t>
  </si>
  <si>
    <t xml:space="preserve">http://www.globalsecurity.org/military/systems/aircraft/v-22-specs.htm </t>
  </si>
  <si>
    <t>Blackhawk UH-60L</t>
  </si>
  <si>
    <t>S-76 C++</t>
  </si>
  <si>
    <t>MD500E</t>
  </si>
  <si>
    <t>Low</t>
  </si>
  <si>
    <t>Fire Scout MQ-8</t>
  </si>
  <si>
    <t>http://en.wikipedia.org/wiki/Boeing_A160_Hummingbird http://www.dtic.mil/ndia/2007psa_peo/Heely.pdf</t>
  </si>
  <si>
    <t>200+</t>
  </si>
  <si>
    <t xml:space="preserve">http://en.wikipedia.org/wiki/Bell_Eagle_Eye  http://www.fas.org/irp/program/collect/eagle-eye.htm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</si>
</sst>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3">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sz val="8"/>
      <name val="Tahoma"/>
      <family val="0"/>
    </font>
    <font>
      <b/>
      <sz val="8"/>
      <name val="Tahoma"/>
      <family val="0"/>
    </font>
    <font>
      <b/>
      <sz val="20"/>
      <name val="Arial"/>
      <family val="2"/>
    </font>
    <font>
      <b/>
      <sz val="11"/>
      <color indexed="9"/>
      <name val="Calibri"/>
      <family val="2"/>
    </font>
    <font>
      <u val="single"/>
      <sz val="11"/>
      <color indexed="62"/>
      <name val="Calibri"/>
      <family val="2"/>
    </font>
    <font>
      <vertAlign val="superscript"/>
      <sz val="10"/>
      <name val="Arial"/>
      <family val="2"/>
    </font>
    <font>
      <sz val="12"/>
      <name val="Times New Roman"/>
      <family val="1"/>
    </font>
    <font>
      <b/>
      <sz val="8"/>
      <name val="Arial"/>
      <family val="2"/>
    </font>
  </fonts>
  <fills count="4">
    <fill>
      <patternFill/>
    </fill>
    <fill>
      <patternFill patternType="gray125"/>
    </fill>
    <fill>
      <patternFill patternType="solid">
        <fgColor indexed="30"/>
        <bgColor indexed="64"/>
      </patternFill>
    </fill>
    <fill>
      <patternFill patternType="solid">
        <fgColor indexed="55"/>
        <bgColor indexed="64"/>
      </patternFill>
    </fill>
  </fills>
  <borders count="15">
    <border>
      <left/>
      <right/>
      <top/>
      <bottom/>
      <diagonal/>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ck"/>
      <right style="thin"/>
      <top style="thin"/>
      <bottom style="thin"/>
    </border>
    <border>
      <left style="thin"/>
      <right style="thin"/>
      <top style="thin"/>
      <bottom style="thick"/>
    </border>
    <border>
      <left style="thin"/>
      <right style="thick"/>
      <top style="thin"/>
      <bottom style="thin"/>
    </border>
    <border>
      <left style="medium"/>
      <right style="thin"/>
      <top>
        <color indexed="63"/>
      </top>
      <bottom>
        <color indexed="63"/>
      </bottom>
    </border>
    <border>
      <left style="medium"/>
      <right style="thin"/>
      <top style="thin"/>
      <bottom style="thick"/>
    </border>
    <border>
      <left style="thin"/>
      <right style="thin"/>
      <top style="thick"/>
      <bottom style="thin"/>
    </border>
    <border>
      <left style="thin"/>
      <right style="thick"/>
      <top style="thick"/>
      <bottom style="thin"/>
    </border>
    <border>
      <left style="thick"/>
      <right style="thin"/>
      <top style="thick"/>
      <bottom style="thin"/>
    </border>
    <border>
      <left style="thin"/>
      <right style="thick"/>
      <top style="thin"/>
      <bottom style="thick"/>
    </border>
    <border>
      <left style="thick"/>
      <right style="thin"/>
      <top style="thin"/>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2" fillId="0" borderId="0" xfId="20" applyAlignment="1">
      <alignment/>
    </xf>
    <xf numFmtId="0" fontId="0" fillId="0" borderId="0" xfId="0" applyAlignment="1">
      <alignment wrapText="1"/>
    </xf>
    <xf numFmtId="0" fontId="2" fillId="0" borderId="0" xfId="20" applyAlignment="1">
      <alignment wrapText="1"/>
    </xf>
    <xf numFmtId="0" fontId="0" fillId="0" borderId="0" xfId="0" applyAlignment="1">
      <alignment horizontal="center" wrapText="1"/>
    </xf>
    <xf numFmtId="0" fontId="4" fillId="0" borderId="0" xfId="0" applyFont="1" applyAlignment="1">
      <alignment horizontal="center" wrapText="1"/>
    </xf>
    <xf numFmtId="0" fontId="4" fillId="0" borderId="0" xfId="0" applyFont="1" applyAlignment="1">
      <alignment horizontal="center"/>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wrapText="1"/>
    </xf>
    <xf numFmtId="0" fontId="2" fillId="0" borderId="0" xfId="20" applyFont="1" applyAlignment="1">
      <alignment wrapText="1"/>
    </xf>
    <xf numFmtId="0" fontId="7" fillId="0" borderId="0" xfId="0" applyFont="1" applyAlignment="1">
      <alignment wrapText="1"/>
    </xf>
    <xf numFmtId="0" fontId="8" fillId="2" borderId="1" xfId="0" applyFont="1" applyFill="1" applyBorder="1" applyAlignment="1">
      <alignment/>
    </xf>
    <xf numFmtId="0" fontId="8" fillId="2" borderId="2" xfId="0" applyFont="1" applyFill="1" applyBorder="1" applyAlignment="1">
      <alignment/>
    </xf>
    <xf numFmtId="0" fontId="9" fillId="0" borderId="3" xfId="0" applyFont="1" applyBorder="1" applyAlignment="1">
      <alignment/>
    </xf>
    <xf numFmtId="9" fontId="0" fillId="0" borderId="4" xfId="0" applyNumberFormat="1" applyBorder="1" applyAlignment="1">
      <alignment horizontal="center"/>
    </xf>
    <xf numFmtId="9" fontId="0" fillId="3" borderId="4" xfId="0" applyNumberFormat="1" applyFill="1" applyBorder="1" applyAlignment="1">
      <alignment horizontal="center"/>
    </xf>
    <xf numFmtId="0" fontId="9" fillId="0" borderId="3" xfId="0" applyFont="1" applyBorder="1" applyAlignment="1">
      <alignment horizontal="left" indent="5"/>
    </xf>
    <xf numFmtId="0" fontId="0" fillId="0" borderId="5" xfId="0" applyBorder="1" applyAlignment="1">
      <alignment horizontal="center"/>
    </xf>
    <xf numFmtId="0" fontId="0" fillId="0" borderId="4" xfId="0" applyBorder="1" applyAlignment="1">
      <alignment horizontal="center"/>
    </xf>
    <xf numFmtId="0" fontId="0" fillId="0" borderId="4" xfId="0" applyBorder="1" applyAlignment="1">
      <alignment/>
    </xf>
    <xf numFmtId="0" fontId="0" fillId="0" borderId="6" xfId="0" applyBorder="1" applyAlignment="1">
      <alignment/>
    </xf>
    <xf numFmtId="0" fontId="0" fillId="0" borderId="4" xfId="0" applyBorder="1" applyAlignment="1">
      <alignment wrapText="1"/>
    </xf>
    <xf numFmtId="0" fontId="0" fillId="0" borderId="7" xfId="0" applyBorder="1" applyAlignment="1">
      <alignment/>
    </xf>
    <xf numFmtId="0" fontId="0" fillId="0" borderId="6" xfId="0" applyBorder="1" applyAlignment="1">
      <alignment wrapText="1"/>
    </xf>
    <xf numFmtId="0" fontId="9" fillId="0" borderId="8" xfId="0" applyFont="1" applyFill="1" applyBorder="1" applyAlignment="1">
      <alignment horizontal="left" indent="5"/>
    </xf>
    <xf numFmtId="0" fontId="9" fillId="0" borderId="8" xfId="0" applyFont="1" applyBorder="1" applyAlignment="1">
      <alignment horizontal="left" indent="5"/>
    </xf>
    <xf numFmtId="0" fontId="9" fillId="0" borderId="9" xfId="0" applyFont="1" applyBorder="1" applyAlignment="1">
      <alignment horizontal="left" indent="5"/>
    </xf>
    <xf numFmtId="9" fontId="0" fillId="3" borderId="6" xfId="0" applyNumberFormat="1" applyFill="1" applyBorder="1" applyAlignment="1">
      <alignment horizontal="center"/>
    </xf>
    <xf numFmtId="9" fontId="0" fillId="0" borderId="6" xfId="0" applyNumberFormat="1" applyBorder="1" applyAlignment="1">
      <alignment horizontal="center"/>
    </xf>
    <xf numFmtId="0" fontId="8" fillId="2" borderId="10" xfId="0" applyFont="1" applyFill="1" applyBorder="1" applyAlignment="1">
      <alignment/>
    </xf>
    <xf numFmtId="0" fontId="8" fillId="2" borderId="11" xfId="0" applyFont="1" applyFill="1" applyBorder="1" applyAlignment="1">
      <alignment/>
    </xf>
    <xf numFmtId="0" fontId="0" fillId="3" borderId="4" xfId="0" applyFill="1" applyBorder="1" applyAlignment="1">
      <alignment/>
    </xf>
    <xf numFmtId="0" fontId="8" fillId="2" borderId="12" xfId="0" applyFont="1" applyFill="1" applyBorder="1" applyAlignment="1">
      <alignment horizontal="center"/>
    </xf>
    <xf numFmtId="0" fontId="8" fillId="2" borderId="10" xfId="0" applyFont="1" applyFill="1" applyBorder="1" applyAlignment="1">
      <alignment horizontal="center"/>
    </xf>
    <xf numFmtId="0" fontId="8" fillId="2" borderId="11" xfId="0" applyFont="1" applyFill="1" applyBorder="1" applyAlignment="1">
      <alignment horizontal="center"/>
    </xf>
    <xf numFmtId="10" fontId="0" fillId="0" borderId="7" xfId="0" applyNumberFormat="1" applyBorder="1" applyAlignment="1">
      <alignment horizontal="center"/>
    </xf>
    <xf numFmtId="10" fontId="11" fillId="0" borderId="7" xfId="0" applyNumberFormat="1" applyFont="1" applyBorder="1" applyAlignment="1">
      <alignment horizontal="center"/>
    </xf>
    <xf numFmtId="10" fontId="11" fillId="0" borderId="13" xfId="0" applyNumberFormat="1" applyFont="1" applyBorder="1" applyAlignment="1">
      <alignment horizontal="center"/>
    </xf>
    <xf numFmtId="0" fontId="11" fillId="0" borderId="5" xfId="0" applyFont="1" applyBorder="1" applyAlignment="1">
      <alignment horizontal="center"/>
    </xf>
    <xf numFmtId="0" fontId="11" fillId="0" borderId="14" xfId="0" applyFont="1" applyBorder="1" applyAlignment="1">
      <alignment horizontal="center"/>
    </xf>
    <xf numFmtId="0" fontId="4" fillId="0" borderId="0" xfId="0" applyFont="1" applyAlignment="1">
      <alignment wrapText="1"/>
    </xf>
    <xf numFmtId="0" fontId="0" fillId="3" borderId="7" xfId="0" applyFill="1" applyBorder="1" applyAlignment="1">
      <alignment/>
    </xf>
    <xf numFmtId="0" fontId="0" fillId="3" borderId="13" xfId="0" applyFill="1" applyBorder="1" applyAlignment="1">
      <alignment/>
    </xf>
    <xf numFmtId="1" fontId="0" fillId="0" borderId="0" xfId="0" applyNumberFormat="1" applyAlignment="1">
      <alignment horizontal="center"/>
    </xf>
    <xf numFmtId="0" fontId="0" fillId="0" borderId="0" xfId="0"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ryan%20Driskell\My%20Documents\Classes\SYST542\groupProject\Final\CUSS%20prototype_v2_DriskellTes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log+Model"/>
      <sheetName val="Data"/>
      <sheetName val="Preference Domains"/>
    </sheetNames>
    <sheetDataSet>
      <sheetData sheetId="2">
        <row r="3">
          <cell r="A3" t="str">
            <v>White</v>
          </cell>
          <cell r="B3" t="str">
            <v>All Male</v>
          </cell>
          <cell r="C3" t="str">
            <v>Rural</v>
          </cell>
          <cell r="D3" t="str">
            <v>Less than 2.0</v>
          </cell>
        </row>
        <row r="4">
          <cell r="A4" t="str">
            <v>Black</v>
          </cell>
          <cell r="B4" t="str">
            <v>75% - 99% Male</v>
          </cell>
          <cell r="C4" t="str">
            <v>City/Downtown</v>
          </cell>
          <cell r="D4" t="str">
            <v>2.0 - 3.0</v>
          </cell>
        </row>
        <row r="5">
          <cell r="A5" t="str">
            <v>Hispanic</v>
          </cell>
          <cell r="B5" t="str">
            <v>55% - 74% Male</v>
          </cell>
          <cell r="C5" t="str">
            <v>Commuter</v>
          </cell>
          <cell r="D5" t="str">
            <v>3.0 - 4.0</v>
          </cell>
        </row>
        <row r="6">
          <cell r="A6" t="str">
            <v>Asian</v>
          </cell>
          <cell r="B6" t="str">
            <v>Roughly equal</v>
          </cell>
          <cell r="C6" t="str">
            <v>Research</v>
          </cell>
        </row>
        <row r="7">
          <cell r="A7" t="str">
            <v>Diverse</v>
          </cell>
          <cell r="B7" t="str">
            <v>55% - 74% Female</v>
          </cell>
          <cell r="C7" t="str">
            <v>Party</v>
          </cell>
        </row>
        <row r="8">
          <cell r="B8" t="str">
            <v>75% - 99% Female</v>
          </cell>
        </row>
        <row r="9">
          <cell r="B9" t="str">
            <v>All Female</v>
          </cell>
        </row>
        <row r="13">
          <cell r="A13" t="str">
            <v>$1K</v>
          </cell>
          <cell r="B13" t="str">
            <v>0 - 1000</v>
          </cell>
          <cell r="C13" t="str">
            <v>1:1</v>
          </cell>
          <cell r="D13" t="str">
            <v>Engineering</v>
          </cell>
          <cell r="E13" t="str">
            <v>Football</v>
          </cell>
          <cell r="F13" t="str">
            <v>Available</v>
          </cell>
          <cell r="G13" t="str">
            <v>Available</v>
          </cell>
          <cell r="H13" t="str">
            <v>Student Council</v>
          </cell>
          <cell r="I13" t="str">
            <v>Available</v>
          </cell>
        </row>
        <row r="14">
          <cell r="A14" t="str">
            <v>$2K</v>
          </cell>
          <cell r="B14" t="str">
            <v>1000 - 3000</v>
          </cell>
          <cell r="C14" t="str">
            <v>1:2 - 1:5</v>
          </cell>
          <cell r="D14" t="str">
            <v>Science</v>
          </cell>
          <cell r="E14" t="str">
            <v>Soccer</v>
          </cell>
          <cell r="F14" t="str">
            <v>Unavailable</v>
          </cell>
          <cell r="G14" t="str">
            <v>Unavailable</v>
          </cell>
          <cell r="H14" t="str">
            <v>Drama</v>
          </cell>
          <cell r="I14" t="str">
            <v>Unavailable</v>
          </cell>
        </row>
        <row r="15">
          <cell r="A15" t="str">
            <v>$5K</v>
          </cell>
          <cell r="B15" t="str">
            <v>3000 - 5000</v>
          </cell>
          <cell r="C15" t="str">
            <v>1:5 - 1:10</v>
          </cell>
          <cell r="D15" t="str">
            <v>Art</v>
          </cell>
          <cell r="E15" t="str">
            <v>Basketball</v>
          </cell>
          <cell r="H15" t="str">
            <v>Audio/Visual</v>
          </cell>
        </row>
        <row r="16">
          <cell r="A16" t="str">
            <v>$10K</v>
          </cell>
          <cell r="B16" t="str">
            <v>5000 - 10000</v>
          </cell>
          <cell r="C16" t="str">
            <v>1:10 - 1:30</v>
          </cell>
          <cell r="D16" t="str">
            <v>Music</v>
          </cell>
          <cell r="E16" t="str">
            <v>Wrestling</v>
          </cell>
          <cell r="H16" t="str">
            <v>Other</v>
          </cell>
        </row>
        <row r="17">
          <cell r="A17" t="str">
            <v>$20K</v>
          </cell>
          <cell r="B17" t="str">
            <v>10000 - 20000</v>
          </cell>
          <cell r="C17" t="str">
            <v>1:30 - 1:50</v>
          </cell>
          <cell r="E17" t="str">
            <v>Track and Field</v>
          </cell>
        </row>
        <row r="18">
          <cell r="A18" t="str">
            <v>$30K</v>
          </cell>
          <cell r="B18" t="str">
            <v>20000 - 30000</v>
          </cell>
          <cell r="C18" t="str">
            <v>1:50 - 1:100</v>
          </cell>
          <cell r="E18" t="str">
            <v>Tennis</v>
          </cell>
        </row>
        <row r="19">
          <cell r="A19" t="str">
            <v>$40K</v>
          </cell>
          <cell r="B19" t="str">
            <v>Greater than 30000</v>
          </cell>
          <cell r="C19" t="str">
            <v>Less than 1:100</v>
          </cell>
          <cell r="E19" t="str">
            <v>Baseball</v>
          </cell>
        </row>
        <row r="20">
          <cell r="A20" t="str">
            <v>$50K</v>
          </cell>
          <cell r="E20" t="str">
            <v>Softball</v>
          </cell>
        </row>
        <row r="21">
          <cell r="A21" t="str">
            <v>$60K</v>
          </cell>
          <cell r="E21" t="str">
            <v>Lacrosse</v>
          </cell>
        </row>
        <row r="22">
          <cell r="A22" t="str">
            <v>$75K</v>
          </cell>
        </row>
        <row r="23">
          <cell r="A23" t="str">
            <v>$100K</v>
          </cell>
        </row>
        <row r="24">
          <cell r="A24" t="str">
            <v>Unlimited</v>
          </cell>
        </row>
        <row r="28">
          <cell r="A28" t="str">
            <v>Within state</v>
          </cell>
          <cell r="B28" t="str">
            <v>Northeast</v>
          </cell>
          <cell r="C28" t="str">
            <v>onsite parking (with fee)</v>
          </cell>
          <cell r="D28" t="str">
            <v>0 - 10K</v>
          </cell>
          <cell r="E28" t="str">
            <v>Greater is Better</v>
          </cell>
        </row>
        <row r="29">
          <cell r="A29" t="str">
            <v>Out of State</v>
          </cell>
          <cell r="B29" t="str">
            <v>Mid-Atlantic</v>
          </cell>
          <cell r="C29" t="str">
            <v>onsite parking (no fee)</v>
          </cell>
          <cell r="D29" t="str">
            <v>10K - 50K</v>
          </cell>
          <cell r="E29" t="str">
            <v>Fewer is Better</v>
          </cell>
        </row>
        <row r="30">
          <cell r="B30" t="str">
            <v>Southeast</v>
          </cell>
          <cell r="C30" t="str">
            <v>offsite parking</v>
          </cell>
          <cell r="D30" t="str">
            <v>50K - 100K</v>
          </cell>
        </row>
        <row r="31">
          <cell r="B31" t="str">
            <v>MidWest</v>
          </cell>
          <cell r="C31" t="str">
            <v>no car parking allowed</v>
          </cell>
          <cell r="D31" t="str">
            <v>100K - 500K</v>
          </cell>
        </row>
        <row r="32">
          <cell r="B32" t="str">
            <v>Northwest</v>
          </cell>
          <cell r="D32" t="str">
            <v>500K - 1M</v>
          </cell>
        </row>
        <row r="33">
          <cell r="B33" t="str">
            <v>SouthWest</v>
          </cell>
          <cell r="D33" t="str">
            <v>Greater than 1M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n.wikipedia.org/wiki/Schiebel" TargetMode="External" /><Relationship Id="rId2" Type="http://schemas.openxmlformats.org/officeDocument/2006/relationships/hyperlink" Target="http://en.wikipedia.org/wiki/Camcopter_S-100http://www.flightglobal.com/directory/uav/schiebel-21998/s-100-camcopter-3609.htmlhttp://www.schiebel.net/pages/cam_techdata.htmlhttp://www.schiebel.net/pages/cam_video.html" TargetMode="External" /><Relationship Id="rId3" Type="http://schemas.openxmlformats.org/officeDocument/2006/relationships/hyperlink" Target="http://en.wikipedia.org/wiki/Bell_Eagle_Eye" TargetMode="External" /><Relationship Id="rId4" Type="http://schemas.openxmlformats.org/officeDocument/2006/relationships/hyperlink" Target="http://en.wikipedia.org/wiki/MQ-8_Fire_Scout" TargetMode="External" /><Relationship Id="rId5" Type="http://schemas.openxmlformats.org/officeDocument/2006/relationships/hyperlink" Target="http://en.wikipedia.org/wiki/Boeing_A160_Hummingbird" TargetMode="External" /><Relationship Id="rId6" Type="http://schemas.openxmlformats.org/officeDocument/2006/relationships/hyperlink" Target="http://en.wikipedia.org/wiki/F-35_Lightning_IIhttp://en.wikipedia.org/wiki/File:F-35_compilation.ogg" TargetMode="External" /><Relationship Id="rId7" Type="http://schemas.openxmlformats.org/officeDocument/2006/relationships/hyperlink" Target="http://www.flying-cam.com/news.phphttp://www.sciencedaily.com/releases/2008/10/081013112557.htm" TargetMode="External" /><Relationship Id="rId8" Type="http://schemas.openxmlformats.org/officeDocument/2006/relationships/hyperlink" Target="http://www.howstuffworks.com/osprey.htm" TargetMode="External" /><Relationship Id="rId9" Type="http://schemas.openxmlformats.org/officeDocument/2006/relationships/hyperlink" Target="http://en.wikipedia.org/wiki/Sikorsky_S-76http://en.wikipedia.org/wiki/Traumahawkhttp://en.wikipedia.org/wiki/CAMTS" TargetMode="External" /><Relationship Id="rId10" Type="http://schemas.openxmlformats.org/officeDocument/2006/relationships/hyperlink" Target="http://en.wikipedia.org/wiki/RQ-16_T-Hawkhttp://www.honeywell.com/sites/aero/Surface3_C2BCFDD45-93F1-A559-929F-B19804F9A9BF_H76AC9EBC-A788-26B0-3EE8-18CBB5BDECF7.htm" TargetMode="External" /><Relationship Id="rId11" Type="http://schemas.openxmlformats.org/officeDocument/2006/relationships/hyperlink" Target="http://science.howstuffworks.com/black-hawk.htm" TargetMode="External" /><Relationship Id="rId12" Type="http://schemas.openxmlformats.org/officeDocument/2006/relationships/hyperlink" Target="http://en.wikipedia.org/wiki/AH-64_Apachehttp://science.howstuffworks.com/black-hawk.htm" TargetMode="External" /><Relationship Id="rId13" Type="http://schemas.openxmlformats.org/officeDocument/2006/relationships/hyperlink" Target="http://en.wikipedia.org/wiki/Mono_tiltrotorhttp://www.baldwintechnology.com/" TargetMode="External" /><Relationship Id="rId14" Type="http://schemas.openxmlformats.org/officeDocument/2006/relationships/hyperlink" Target="http://www.globalsecurity.org/military/systems/aircraft/ah-64-specs.htm" TargetMode="External" /><Relationship Id="rId15" Type="http://schemas.openxmlformats.org/officeDocument/2006/relationships/hyperlink" Target="http://www.globalsecurity.org/military/systems/aircraft/v-22-specs.htm" TargetMode="External" /><Relationship Id="rId16" Type="http://schemas.openxmlformats.org/officeDocument/2006/relationships/comments" Target="../comments2.xml" /><Relationship Id="rId17" Type="http://schemas.openxmlformats.org/officeDocument/2006/relationships/vmlDrawing" Target="../drawings/vmlDrawing1.vml" /><Relationship Id="rId1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en.wikipedia.org/wiki/Schiebel" TargetMode="External" /><Relationship Id="rId2" Type="http://schemas.openxmlformats.org/officeDocument/2006/relationships/comments" Target="../comments4.xml" /><Relationship Id="rId3" Type="http://schemas.openxmlformats.org/officeDocument/2006/relationships/vmlDrawing" Target="../drawings/vmlDrawing2.v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F41"/>
  <sheetViews>
    <sheetView tabSelected="1" workbookViewId="0" topLeftCell="A1">
      <selection activeCell="E23" sqref="E23"/>
    </sheetView>
  </sheetViews>
  <sheetFormatPr defaultColWidth="9.140625" defaultRowHeight="12.75"/>
  <cols>
    <col min="2" max="2" width="39.140625" style="0" bestFit="1" customWidth="1"/>
    <col min="3" max="3" width="13.57421875" style="0" bestFit="1" customWidth="1"/>
    <col min="4" max="4" width="17.7109375" style="0" bestFit="1" customWidth="1"/>
    <col min="5" max="5" width="35.140625" style="0" customWidth="1"/>
    <col min="6" max="6" width="13.28125" style="0" bestFit="1" customWidth="1"/>
  </cols>
  <sheetData>
    <row r="1" ht="13.5" thickBot="1"/>
    <row r="2" spans="2:6" ht="15.75" thickTop="1">
      <c r="B2" s="12" t="s">
        <v>91</v>
      </c>
      <c r="C2" s="13" t="s">
        <v>92</v>
      </c>
      <c r="D2" s="13" t="s">
        <v>93</v>
      </c>
      <c r="E2" s="30" t="s">
        <v>94</v>
      </c>
      <c r="F2" s="31" t="s">
        <v>111</v>
      </c>
    </row>
    <row r="3" spans="2:6" ht="14.25">
      <c r="B3" s="14" t="s">
        <v>99</v>
      </c>
      <c r="C3" s="15">
        <v>0.33</v>
      </c>
      <c r="D3" s="16"/>
      <c r="E3" s="32"/>
      <c r="F3" s="42"/>
    </row>
    <row r="4" spans="2:6" ht="14.25">
      <c r="B4" s="17" t="s">
        <v>100</v>
      </c>
      <c r="C4" s="16"/>
      <c r="D4" s="15">
        <v>0.109</v>
      </c>
      <c r="E4" s="19">
        <v>10</v>
      </c>
      <c r="F4" s="23" t="s">
        <v>117</v>
      </c>
    </row>
    <row r="5" spans="2:6" ht="14.25">
      <c r="B5" s="17" t="s">
        <v>101</v>
      </c>
      <c r="C5" s="16"/>
      <c r="D5" s="15">
        <v>0.109</v>
      </c>
      <c r="E5" s="19">
        <v>10</v>
      </c>
      <c r="F5" s="23" t="s">
        <v>117</v>
      </c>
    </row>
    <row r="6" spans="2:6" ht="14.25">
      <c r="B6" s="17" t="s">
        <v>102</v>
      </c>
      <c r="C6" s="16"/>
      <c r="D6" s="15">
        <v>0.109</v>
      </c>
      <c r="E6" s="19">
        <v>1500</v>
      </c>
      <c r="F6" s="23" t="s">
        <v>115</v>
      </c>
    </row>
    <row r="7" spans="2:6" ht="14.25">
      <c r="B7" s="17" t="s">
        <v>103</v>
      </c>
      <c r="C7" s="16"/>
      <c r="D7" s="15">
        <v>0.109</v>
      </c>
      <c r="E7" s="19">
        <v>200</v>
      </c>
      <c r="F7" s="23" t="s">
        <v>116</v>
      </c>
    </row>
    <row r="8" spans="2:6" ht="14.25">
      <c r="B8" s="17" t="s">
        <v>104</v>
      </c>
      <c r="C8" s="16"/>
      <c r="D8" s="15">
        <v>0.109</v>
      </c>
      <c r="E8" s="19">
        <v>200</v>
      </c>
      <c r="F8" s="23" t="s">
        <v>115</v>
      </c>
    </row>
    <row r="9" spans="2:6" ht="14.25">
      <c r="B9" s="17" t="s">
        <v>105</v>
      </c>
      <c r="C9" s="16"/>
      <c r="D9" s="15">
        <v>0.109</v>
      </c>
      <c r="E9" s="19">
        <v>2</v>
      </c>
      <c r="F9" s="23" t="s">
        <v>114</v>
      </c>
    </row>
    <row r="10" spans="2:6" ht="14.25">
      <c r="B10" s="25" t="s">
        <v>106</v>
      </c>
      <c r="C10" s="16"/>
      <c r="D10" s="15">
        <v>0.109</v>
      </c>
      <c r="E10" s="19">
        <v>200</v>
      </c>
      <c r="F10" s="23" t="s">
        <v>113</v>
      </c>
    </row>
    <row r="11" spans="2:6" ht="14.25">
      <c r="B11" s="26" t="s">
        <v>107</v>
      </c>
      <c r="C11" s="16"/>
      <c r="D11" s="15">
        <v>0.109</v>
      </c>
      <c r="E11" s="19">
        <v>5</v>
      </c>
      <c r="F11" s="23" t="s">
        <v>112</v>
      </c>
    </row>
    <row r="12" spans="2:6" ht="14.25">
      <c r="B12" s="26" t="s">
        <v>108</v>
      </c>
      <c r="C12" s="16"/>
      <c r="D12" s="15">
        <v>0.109</v>
      </c>
      <c r="E12" s="19">
        <v>3</v>
      </c>
      <c r="F12" s="23" t="s">
        <v>118</v>
      </c>
    </row>
    <row r="13" spans="2:6" ht="14.25">
      <c r="B13" s="14" t="s">
        <v>109</v>
      </c>
      <c r="C13" s="15">
        <v>0.33</v>
      </c>
      <c r="D13" s="16"/>
      <c r="E13" s="32"/>
      <c r="F13" s="42"/>
    </row>
    <row r="14" spans="2:6" ht="14.25">
      <c r="B14" s="17" t="s">
        <v>5</v>
      </c>
      <c r="C14" s="16"/>
      <c r="D14" s="15">
        <v>0.33</v>
      </c>
      <c r="E14" s="20" t="s">
        <v>6</v>
      </c>
      <c r="F14" s="42"/>
    </row>
    <row r="15" spans="2:6" ht="14.25">
      <c r="B15" s="17" t="s">
        <v>7</v>
      </c>
      <c r="C15" s="16"/>
      <c r="D15" s="15">
        <v>0.33</v>
      </c>
      <c r="E15" s="20" t="s">
        <v>64</v>
      </c>
      <c r="F15" s="42"/>
    </row>
    <row r="16" spans="2:6" ht="14.25">
      <c r="B16" s="17" t="s">
        <v>33</v>
      </c>
      <c r="C16" s="16"/>
      <c r="D16" s="15">
        <v>0.33</v>
      </c>
      <c r="E16" s="20" t="s">
        <v>34</v>
      </c>
      <c r="F16" s="42"/>
    </row>
    <row r="17" spans="2:6" ht="14.25">
      <c r="B17" s="14" t="s">
        <v>110</v>
      </c>
      <c r="C17" s="15">
        <v>0.33</v>
      </c>
      <c r="D17" s="16"/>
      <c r="E17" s="32"/>
      <c r="F17" s="42"/>
    </row>
    <row r="18" spans="2:6" ht="14.25">
      <c r="B18" s="17" t="s">
        <v>37</v>
      </c>
      <c r="C18" s="16"/>
      <c r="D18" s="15">
        <v>0.5</v>
      </c>
      <c r="E18" s="20" t="s">
        <v>40</v>
      </c>
      <c r="F18" s="42"/>
    </row>
    <row r="19" spans="2:6" ht="15" thickBot="1">
      <c r="B19" s="27" t="s">
        <v>66</v>
      </c>
      <c r="C19" s="28"/>
      <c r="D19" s="29">
        <v>0.5</v>
      </c>
      <c r="E19" s="21" t="s">
        <v>68</v>
      </c>
      <c r="F19" s="43"/>
    </row>
    <row r="20" ht="13.5" thickTop="1"/>
    <row r="22" ht="13.5" thickBot="1"/>
    <row r="23" spans="2:4" ht="15.75" thickTop="1">
      <c r="B23" s="33" t="s">
        <v>95</v>
      </c>
      <c r="C23" s="34"/>
      <c r="D23" s="35"/>
    </row>
    <row r="24" spans="2:4" ht="12.75">
      <c r="B24" s="18" t="s">
        <v>96</v>
      </c>
      <c r="C24" s="19" t="s">
        <v>97</v>
      </c>
      <c r="D24" s="36" t="s">
        <v>98</v>
      </c>
    </row>
    <row r="25" spans="2:4" ht="15.75">
      <c r="B25" s="39">
        <f>RANK(D25,D25:D41,0)</f>
        <v>8</v>
      </c>
      <c r="C25" s="22" t="s">
        <v>2</v>
      </c>
      <c r="D25" s="37">
        <f>DSS!C3*(DSS!D4*(DSS!E4&lt;=Spec!B2)+DSS!D5*(DSS!E5&lt;=Spec!C2)+DSS!D6*(DSS!E6&lt;=Spec!D2)+DSS!D7*(DSS!E7&gt;=Spec!E2)+DSS!D8*(DSS!E8&gt;=Spec!F2)+DSS!D9*(DSS!E9&gt;=Spec!G2)+DSS!D10*(DSS!E10&gt;=Spec!H2)+DSS!D11*(DSS!E11&gt;=Spec!J2)+DSS!D12*(DSS!E12&gt;=Spec!K2))+DSS!C13*(DSS!D14*EXACT(DSS!E14,Spec!N2)+DSS!D15*EXACT(DSS!E15,Spec!O2)+DSS!D16*EXACT(DSS!E16,Spec!P2))+DSS!C17*(DSS!D18*EXACT(DSS!E18,Spec!Q2)+DSS!D19*EXACT(DSS!E19,Spec!R2))</f>
        <v>0.41778000000000004</v>
      </c>
    </row>
    <row r="26" spans="2:4" ht="15.75">
      <c r="B26" s="39">
        <f>RANK(D26,D25:D41,0)</f>
        <v>11</v>
      </c>
      <c r="C26" s="22" t="s">
        <v>47</v>
      </c>
      <c r="D26" s="37">
        <f>DSS!C3*(DSS!D4*(DSS!E4&lt;=Spec!B3)+DSS!D5*(DSS!E5&lt;=Spec!C3)+DSS!D6*(DSS!E6&lt;=Spec!D3)+DSS!D7*(DSS!E7&gt;=Spec!E3)+DSS!D8*(DSS!E8&gt;=Spec!F3)+DSS!D9*(DSS!E9&gt;=Spec!G3)+DSS!D10*(DSS!E10&gt;=Spec!H3)+DSS!D11*(DSS!E11&gt;=Spec!J3)+DSS!D12*(DSS!E12&gt;=Spec!K3))+DSS!C13*(DSS!D14*EXACT(DSS!E14,Spec!N3)+DSS!D15*EXACT(DSS!E15,Spec!O3)+DSS!D16*EXACT(DSS!E16,Spec!P3))+DSS!C17*(DSS!D18*EXACT(DSS!E18,Spec!Q3)+DSS!D19*EXACT(DSS!E19,Spec!R3))</f>
        <v>0.34485</v>
      </c>
    </row>
    <row r="27" spans="2:4" ht="26.25">
      <c r="B27" s="39">
        <f>RANK(D27,D25:D41,0)</f>
        <v>1</v>
      </c>
      <c r="C27" s="22" t="s">
        <v>82</v>
      </c>
      <c r="D27" s="37">
        <f>DSS!C3*(DSS!D4*(DSS!E4&lt;=Spec!B4)+DSS!D5*(DSS!E5&lt;=Spec!C4)+DSS!D6*(DSS!E6&lt;=Spec!D4)+DSS!D7*(DSS!E7&gt;=Spec!E4)+DSS!D8*(DSS!E8&gt;=Spec!F4)+DSS!D9*(DSS!E9&gt;=Spec!G4)+DSS!D10*(DSS!E10&gt;=Spec!H4)+DSS!D11*(DSS!E11&gt;=Spec!J4)+DSS!D12*(DSS!E12&gt;=Spec!K4))+DSS!C13*(DSS!D14*EXACT(DSS!E14,Spec!N4)+DSS!D15*EXACT(DSS!E15,Spec!O4)+DSS!D16*EXACT(DSS!E16,Spec!P4))+DSS!C17*(DSS!D18*EXACT(DSS!E18,Spec!Q4)+DSS!D19*EXACT(DSS!E19,Spec!R4))</f>
        <v>0.59862</v>
      </c>
    </row>
    <row r="28" spans="2:4" ht="15.75">
      <c r="B28" s="39">
        <f>RANK(D28,D25:D41,0)</f>
        <v>3</v>
      </c>
      <c r="C28" s="22" t="s">
        <v>56</v>
      </c>
      <c r="D28" s="37">
        <f>DSS!C3*(DSS!D4*(DSS!E4&lt;=Spec!B5)+DSS!D5*(DSS!E5&lt;=Spec!C5)+DSS!D6*(DSS!E6&lt;=Spec!D5)+DSS!D7*(DSS!E7&gt;=Spec!E5)+DSS!D8*(DSS!E8&gt;=Spec!F5)+DSS!D9*(DSS!E9&gt;=Spec!G5)+DSS!D10*(DSS!E10&gt;=Spec!H5)+DSS!D11*(DSS!E11&gt;=Spec!J5)+DSS!D12*(DSS!E12&gt;=Spec!K5))+DSS!C13*(DSS!D14*EXACT(DSS!E14,Spec!N5)+DSS!D15*EXACT(DSS!E15,Spec!O5)+DSS!D16*EXACT(DSS!E16,Spec!P5))+DSS!C17*(DSS!D18*EXACT(DSS!E18,Spec!Q5)+DSS!D19*EXACT(DSS!E19,Spec!R5))</f>
        <v>0.5626500000000001</v>
      </c>
    </row>
    <row r="29" spans="2:4" ht="15.75">
      <c r="B29" s="39">
        <f>RANK(D29,D25:D41,0)</f>
        <v>11</v>
      </c>
      <c r="C29" s="22" t="s">
        <v>58</v>
      </c>
      <c r="D29" s="37">
        <f>DSS!C3*(DSS!D4*(DSS!E4&lt;=Spec!B6)+DSS!D5*(DSS!E5&lt;=Spec!C6)+DSS!D6*(DSS!E6&lt;=Spec!D6)+DSS!D7*(DSS!E7&gt;=Spec!E6)+DSS!D8*(DSS!E8&gt;=Spec!F6)+DSS!D9*(DSS!E9&gt;=Spec!G6)+DSS!D10*(DSS!E10&gt;=Spec!H6)+DSS!D11*(DSS!E11&gt;=Spec!J6)+DSS!D12*(DSS!E12&gt;=Spec!K6))+DSS!C13*(DSS!D14*EXACT(DSS!E14,Spec!N6)+DSS!D15*EXACT(DSS!E15,Spec!O6)+DSS!D16*EXACT(DSS!E16,Spec!P6))+DSS!C17*(DSS!D18*EXACT(DSS!E18,Spec!Q6)+DSS!D19*EXACT(DSS!E19,Spec!R6))</f>
        <v>0.34485</v>
      </c>
    </row>
    <row r="30" spans="2:4" ht="26.25">
      <c r="B30" s="39">
        <f>RANK(D30,D25:D41,0)</f>
        <v>8</v>
      </c>
      <c r="C30" s="22" t="s">
        <v>11</v>
      </c>
      <c r="D30" s="37">
        <f>DSS!C3*(DSS!D4*(DSS!E4&lt;=Spec!B12)+DSS!D5*(DSS!E5&lt;=Spec!C12)+DSS!D6*(DSS!E6&lt;=Spec!D12)+DSS!D7*(DSS!E7&gt;=Spec!E12)+DSS!D8*(DSS!E8&gt;=Spec!F12)+DSS!D9*(DSS!E9&gt;=Spec!G12)+DSS!D10*(DSS!E10&gt;=Spec!H12)+DSS!D11*(DSS!E11&gt;=Spec!J12)+DSS!D12*(DSS!E12&gt;=Spec!K12))+DSS!C13*(DSS!D14*EXACT(DSS!E14,Spec!N12)+DSS!D15*EXACT(DSS!E15,Spec!O12)+DSS!D16*EXACT(DSS!E16,Spec!P12))+DSS!C17*(DSS!D18*EXACT(DSS!E18,Spec!Q12)+DSS!D19*EXACT(DSS!E19,Spec!R12))</f>
        <v>0.41778000000000004</v>
      </c>
    </row>
    <row r="31" spans="2:4" ht="26.25">
      <c r="B31" s="39">
        <f>RANK(D31,D25:D41,0)</f>
        <v>8</v>
      </c>
      <c r="C31" s="22" t="s">
        <v>19</v>
      </c>
      <c r="D31" s="37">
        <f>DSS!C3*(DSS!D4*(DSS!E4&lt;=Spec!B13)+DSS!D5*(DSS!E5&lt;=Spec!C13)+DSS!D6*(DSS!E6&lt;=Spec!D13)+DSS!D7*(DSS!E7&gt;=Spec!E13)+DSS!D8*(DSS!E8&gt;=Spec!F13)+DSS!D9*(DSS!E9&gt;=Spec!G13)+DSS!D10*(DSS!E10&gt;=Spec!H13)+DSS!D11*(DSS!E11&gt;=Spec!J13)+DSS!D12*(DSS!E12&gt;=Spec!K13))+DSS!C13*(DSS!D14*EXACT(DSS!E14,Spec!N13)+DSS!D15*EXACT(DSS!E15,Spec!O13)+DSS!D16*EXACT(DSS!E16,Spec!P13))+DSS!C17*(DSS!D18*EXACT(DSS!E18,Spec!Q13)+DSS!D19*EXACT(DSS!E19,Spec!R13))</f>
        <v>0.41778000000000004</v>
      </c>
    </row>
    <row r="32" spans="2:4" ht="39">
      <c r="B32" s="39">
        <f>RANK(D32,D25:D41,0)</f>
        <v>1</v>
      </c>
      <c r="C32" s="22" t="s">
        <v>21</v>
      </c>
      <c r="D32" s="37">
        <f>DSS!C3*(DSS!D4*(DSS!E4&lt;=Spec!B14)+DSS!D5*(DSS!E5&lt;=Spec!C14)+DSS!D6*(DSS!E6&lt;=Spec!D14)+DSS!D7*(DSS!E7&gt;=Spec!E14)+DSS!D8*(DSS!E8&gt;=Spec!F14)+DSS!D9*(DSS!E9&gt;=Spec!G14)+DSS!D10*(DSS!E10&gt;=Spec!H14)+DSS!D11*(DSS!E11&gt;=Spec!J14)+DSS!D12*(DSS!E12&gt;=Spec!K14))+DSS!C13*(DSS!D14*EXACT(DSS!E14,Spec!N14)+DSS!D15*EXACT(DSS!E15,Spec!O14)+DSS!D16*EXACT(DSS!E16,Spec!P14))+DSS!C17*(DSS!D18*EXACT(DSS!E18,Spec!Q14)+DSS!D19*EXACT(DSS!E19,Spec!R14))</f>
        <v>0.59862</v>
      </c>
    </row>
    <row r="33" spans="2:4" ht="15.75">
      <c r="B33" s="39">
        <f>RANK(D33,D25:D41,0)</f>
        <v>15</v>
      </c>
      <c r="C33" s="22" t="s">
        <v>23</v>
      </c>
      <c r="D33" s="37">
        <f>DSS!C3*(DSS!D4*(DSS!E4&lt;=Spec!B15)+DSS!D5*(DSS!E5&lt;=Spec!C15)+DSS!D6*(DSS!E6&lt;=Spec!D15)+DSS!D7*(DSS!E7&gt;=Spec!E15)+DSS!D8*(DSS!E8&gt;=Spec!F15)+DSS!D9*(DSS!E9&gt;=Spec!G15)+DSS!D10*(DSS!E10&gt;=Spec!H15)+DSS!D11*(DSS!E11&gt;=Spec!J15)+DSS!D12*(DSS!E12&gt;=Spec!K15))+DSS!C13*(DSS!D14*EXACT(DSS!E14,Spec!N15)+DSS!D15*EXACT(DSS!E15,Spec!O15)+DSS!D16*EXACT(DSS!E16,Spec!P15))+DSS!C17*(DSS!D18*EXACT(DSS!E18,Spec!Q15)+DSS!D19*EXACT(DSS!E19,Spec!R15))</f>
        <v>0.30888000000000004</v>
      </c>
    </row>
    <row r="34" spans="2:4" ht="15.75">
      <c r="B34" s="39">
        <f>RANK(D34,D25:D41,0)</f>
        <v>14</v>
      </c>
      <c r="C34" s="22" t="s">
        <v>51</v>
      </c>
      <c r="D34" s="37">
        <f>DSS!C3*(DSS!D4*(DSS!E4&lt;=Spec!B16)+DSS!D5*(DSS!E5&lt;=Spec!C16)+DSS!D6*(DSS!E6&lt;=Spec!D16)+DSS!D7*(DSS!E7&gt;=Spec!E16)+DSS!D8*(DSS!E8&gt;=Spec!F16)+DSS!D9*(DSS!E9&gt;=Spec!G16)+DSS!D10*(DSS!E10&gt;=Spec!H16)+DSS!D11*(DSS!E11&gt;=Spec!J16)+DSS!D12*(DSS!E12&gt;=Spec!K16))+DSS!C13*(DSS!D14*EXACT(DSS!E14,Spec!N16)+DSS!D15*EXACT(DSS!E15,Spec!O16)+DSS!D16*EXACT(DSS!E16,Spec!P16))+DSS!C17*(DSS!D18*EXACT(DSS!E18,Spec!Q16)+DSS!D19*EXACT(DSS!E19,Spec!R16))</f>
        <v>0.32472</v>
      </c>
    </row>
    <row r="35" spans="2:4" ht="26.25">
      <c r="B35" s="39">
        <f>RANK(D35,D25:D41,0)</f>
        <v>17</v>
      </c>
      <c r="C35" s="22" t="s">
        <v>61</v>
      </c>
      <c r="D35" s="37">
        <f>DSS!C3*(DSS!D4*(DSS!E4&lt;=Spec!B17)+DSS!D5*(DSS!E5&lt;=Spec!C17)+DSS!D6*(DSS!E6&lt;=Spec!D17)+DSS!D7*(DSS!E7&gt;=Spec!E17)+DSS!D8*(DSS!E8&gt;=Spec!F17)+DSS!D9*(DSS!E9&gt;=Spec!G17)+DSS!D10*(DSS!E10&gt;=Spec!H17)+DSS!D11*(DSS!E11&gt;=Spec!J17)+DSS!D12*(DSS!E12&gt;=Spec!K17))+DSS!C13*(DSS!D14*EXACT(DSS!E14,Spec!N17)+DSS!D15*EXACT(DSS!E15,Spec!O17)+DSS!D16*EXACT(DSS!E16,Spec!P17))+DSS!C17*(DSS!D18*EXACT(DSS!E18,Spec!Q17)+DSS!D19*EXACT(DSS!E19,Spec!R17))</f>
        <v>0.21582</v>
      </c>
    </row>
    <row r="36" spans="2:4" ht="39">
      <c r="B36" s="39">
        <f>RANK(D36,D25:D41,0)</f>
        <v>16</v>
      </c>
      <c r="C36" s="22" t="s">
        <v>65</v>
      </c>
      <c r="D36" s="37">
        <f>DSS!C3*(DSS!D4*(DSS!E4&lt;=Spec!B18)+DSS!D5*(DSS!E5&lt;=Spec!C18)+DSS!D6*(DSS!E6&lt;=Spec!D18)+DSS!D7*(DSS!E7&gt;=Spec!E18)+DSS!D8*(DSS!E8&gt;=Spec!F18)+DSS!D9*(DSS!E9&gt;=Spec!G18)+DSS!D10*(DSS!E10&gt;=Spec!H18)+DSS!D11*(DSS!E11&gt;=Spec!J18)+DSS!D12*(DSS!E12&gt;=Spec!K18))+DSS!C13*(DSS!D14*EXACT(DSS!E14,Spec!N18)+DSS!D15*EXACT(DSS!E15,Spec!O18)+DSS!D16*EXACT(DSS!E16,Spec!P18))+DSS!C17*(DSS!D18*EXACT(DSS!E18,Spec!Q18)+DSS!D19*EXACT(DSS!E19,Spec!R18))</f>
        <v>0.28875</v>
      </c>
    </row>
    <row r="37" spans="2:4" ht="51.75">
      <c r="B37" s="39">
        <f>RANK(D37,D25:D41,0)</f>
        <v>5</v>
      </c>
      <c r="C37" s="22" t="s">
        <v>71</v>
      </c>
      <c r="D37" s="37">
        <f>DSS!C3*(DSS!D4*(DSS!E4&lt;=Spec!B19)+DSS!D5*(DSS!E5&lt;=Spec!C19)+DSS!D6*(DSS!E6&lt;=Spec!D19)+DSS!D7*(DSS!E7&gt;=Spec!E19)+DSS!D8*(DSS!E8&gt;=Spec!F19)+DSS!D9*(DSS!E9&gt;=Spec!G19)+DSS!D10*(DSS!E10&gt;=Spec!H19)+DSS!D11*(DSS!E11&gt;=Spec!J19)+DSS!D12*(DSS!E12&gt;=Spec!K19))+DSS!C13*(DSS!D14*EXACT(DSS!E14,Spec!N19)+DSS!D15*EXACT(DSS!E15,Spec!O19)+DSS!D16*EXACT(DSS!E16,Spec!P19))+DSS!C17*(DSS!D18*EXACT(DSS!E18,Spec!Q19)+DSS!D19*EXACT(DSS!E19,Spec!R19))</f>
        <v>0.45375</v>
      </c>
    </row>
    <row r="38" spans="2:4" ht="15.75">
      <c r="B38" s="39">
        <f>RANK(D38,D25:D41,0)</f>
        <v>4</v>
      </c>
      <c r="C38" s="22" t="s">
        <v>73</v>
      </c>
      <c r="D38" s="37">
        <f>DSS!C3*(DSS!D4*(DSS!E4&lt;=Spec!B20)+DSS!D5*(DSS!E5&lt;=Spec!C20)+DSS!D6*(DSS!E6&lt;=Spec!D20)+DSS!D7*(DSS!E7&gt;=Spec!E20)+DSS!D8*(DSS!E8&gt;=Spec!F20)+DSS!D9*(DSS!E9&gt;=Spec!G20)+DSS!D10*(DSS!E10&gt;=Spec!H20)+DSS!D11*(DSS!E11&gt;=Spec!J20)+DSS!D12*(DSS!E12&gt;=Spec!K20))+DSS!C13*(DSS!D14*EXACT(DSS!E14,Spec!N20)+DSS!D15*EXACT(DSS!E15,Spec!O20)+DSS!D16*EXACT(DSS!E16,Spec!P20))+DSS!C17*(DSS!D18*EXACT(DSS!E18,Spec!Q20)+DSS!D19*EXACT(DSS!E19,Spec!R20))</f>
        <v>0.48972000000000004</v>
      </c>
    </row>
    <row r="39" spans="2:4" ht="26.25">
      <c r="B39" s="39">
        <f>RANK(D39,D25:D41,0)</f>
        <v>5</v>
      </c>
      <c r="C39" s="22" t="s">
        <v>80</v>
      </c>
      <c r="D39" s="37">
        <f>DSS!C3*(DSS!D4*(DSS!E4&lt;=Spec!B21)+DSS!D5*(DSS!E5&lt;=Spec!C21)+DSS!D6*(DSS!E6&lt;=Spec!D21)+DSS!D7*(DSS!E7&gt;=Spec!E21)+DSS!D8*(DSS!E8&gt;=Spec!F21)+DSS!D9*(DSS!E9&gt;=Spec!G21)+DSS!D10*(DSS!E10&gt;=Spec!H21)+DSS!D11*(DSS!E11&gt;=Spec!J21)+DSS!D12*(DSS!E12&gt;=Spec!K21))+DSS!C13*(DSS!D14*EXACT(DSS!E14,Spec!N21)+DSS!D15*EXACT(DSS!E15,Spec!O21)+DSS!D16*EXACT(DSS!E16,Spec!P21))+DSS!C17*(DSS!D18*EXACT(DSS!E18,Spec!Q21)+DSS!D19*EXACT(DSS!E19,Spec!R21))</f>
        <v>0.45375</v>
      </c>
    </row>
    <row r="40" spans="2:4" ht="15.75">
      <c r="B40" s="39">
        <f>RANK(D40,D25:D41,0)</f>
        <v>5</v>
      </c>
      <c r="C40" s="22" t="s">
        <v>81</v>
      </c>
      <c r="D40" s="37">
        <f>DSS!C3*(DSS!D4*(DSS!E4&lt;=Spec!B22)+DSS!D5*(DSS!E5&lt;=Spec!C22)+DSS!D6*(DSS!E6&lt;=Spec!D22)+DSS!D7*(DSS!E7&gt;=Spec!E22)+DSS!D8*(DSS!E8&gt;=Spec!F22)+DSS!D9*(DSS!E9&gt;=Spec!G22)+DSS!D10*(DSS!E10&gt;=Spec!H22)+DSS!D11*(DSS!E11&gt;=Spec!J22)+DSS!D12*(DSS!E12&gt;=Spec!K22))+DSS!C13*(DSS!D14*EXACT(DSS!E14,Spec!N22)+DSS!D15*EXACT(DSS!E15,Spec!O22)+DSS!D16*EXACT(DSS!E16,Spec!P22))+DSS!C17*(DSS!D18*EXACT(DSS!E18,Spec!Q22)+DSS!D19*EXACT(DSS!E19,Spec!R22))</f>
        <v>0.45375</v>
      </c>
    </row>
    <row r="41" spans="2:4" ht="27" thickBot="1">
      <c r="B41" s="40">
        <f>RANK(D41,D25:D41,0)</f>
        <v>11</v>
      </c>
      <c r="C41" s="24" t="s">
        <v>87</v>
      </c>
      <c r="D41" s="38">
        <f>DSS!C3*(DSS!D4*(DSS!E4&lt;=Spec!B23)+DSS!D5*(DSS!E5&lt;=Spec!C23)+DSS!D6*(DSS!E6&lt;=Spec!D23)+DSS!D7*(DSS!E7&gt;=Spec!E23)+DSS!D8*(DSS!E8&gt;=Spec!F23)+DSS!D9*(DSS!E9&gt;=Spec!G23)+DSS!D10*(DSS!E10&gt;=Spec!H23)+DSS!D11*(DSS!E11&gt;=Spec!J23)+DSS!D12*(DSS!E12&gt;=Spec!K23))+DSS!C13*(DSS!D14*EXACT(DSS!E14,Spec!N23)+DSS!D15*EXACT(DSS!E15,Spec!O23)+DSS!D16*EXACT(DSS!E16,Spec!P23))+DSS!C17*(DSS!D18*EXACT(DSS!E18,Spec!Q23)+DSS!D19*EXACT(DSS!E19,Spec!R23))</f>
        <v>0.34485</v>
      </c>
    </row>
    <row r="42" ht="13.5" thickTop="1"/>
  </sheetData>
  <dataValidations count="16">
    <dataValidation type="list" allowBlank="1" showInputMessage="1" showErrorMessage="1" sqref="E19">
      <formula1>DeploymentTechnique</formula1>
    </dataValidation>
    <dataValidation type="list" allowBlank="1" showInputMessage="1" showErrorMessage="1" sqref="E18">
      <formula1>Autonomy</formula1>
    </dataValidation>
    <dataValidation allowBlank="1" showInputMessage="1" showErrorMessage="1" promptTitle="Weight Rule" prompt="Sum of the weights of the location preferences sub-attributes must equal 100%" sqref="D18:D19"/>
    <dataValidation type="decimal" allowBlank="1" showInputMessage="1" showErrorMessage="1" promptTitle="Weight rule" prompt="Sum of the 3 numbers in this column must equal 100%." errorTitle="Weight" error="Weight must be whole number between 0 and 100" sqref="C17 C13 C3">
      <formula1>0</formula1>
      <formula2>1</formula2>
    </dataValidation>
    <dataValidation type="list" allowBlank="1" showInputMessage="1" showErrorMessage="1" sqref="E16">
      <formula1>VtolType</formula1>
    </dataValidation>
    <dataValidation type="list" allowBlank="1" showInputMessage="1" showErrorMessage="1" sqref="E15">
      <formula1>Users</formula1>
    </dataValidation>
    <dataValidation type="list" allowBlank="1" showInputMessage="1" showErrorMessage="1" sqref="E14">
      <formula1>Manufacturer</formula1>
    </dataValidation>
    <dataValidation allowBlank="1" showInputMessage="1" showErrorMessage="1" promptTitle="Weight Rule" prompt="Sum of the weights of the collegiate preferences sub-attributes must equal 100%" sqref="D14:D16"/>
    <dataValidation type="whole" allowBlank="1" showInputMessage="1" showErrorMessage="1" sqref="E12">
      <formula1>0</formula1>
      <formula2>100</formula2>
    </dataValidation>
    <dataValidation type="whole" allowBlank="1" showInputMessage="1" showErrorMessage="1" sqref="E5">
      <formula1>0</formula1>
      <formula2>80</formula2>
    </dataValidation>
    <dataValidation type="whole" allowBlank="1" showInputMessage="1" showErrorMessage="1" sqref="E4">
      <formula1>0</formula1>
      <formula2>50</formula2>
    </dataValidation>
    <dataValidation allowBlank="1" showInputMessage="1" showErrorMessage="1" promptTitle="Weight Rule" prompt="Sum of the weights of the student preferences sub-attributes must equal 100%" sqref="D4:D12"/>
    <dataValidation type="whole" allowBlank="1" showInputMessage="1" showErrorMessage="1" sqref="E6">
      <formula1>0</formula1>
      <formula2>20000</formula2>
    </dataValidation>
    <dataValidation type="whole" allowBlank="1" showInputMessage="1" showErrorMessage="1" sqref="E7 E10">
      <formula1>0</formula1>
      <formula2>5000</formula2>
    </dataValidation>
    <dataValidation type="whole" allowBlank="1" showInputMessage="1" showErrorMessage="1" sqref="E8">
      <formula1>0</formula1>
      <formula2>10000</formula2>
    </dataValidation>
    <dataValidation type="whole" allowBlank="1" showInputMessage="1" showErrorMessage="1" sqref="E9 E11">
      <formula1>0</formula1>
      <formula2>200</formula2>
    </dataValidation>
  </dataValidation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T23"/>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G1" sqref="G1:G16384"/>
    </sheetView>
  </sheetViews>
  <sheetFormatPr defaultColWidth="9.140625" defaultRowHeight="12.75"/>
  <cols>
    <col min="1" max="1" width="15.57421875" style="2" bestFit="1" customWidth="1"/>
    <col min="2" max="2" width="16.8515625" style="0" bestFit="1" customWidth="1"/>
    <col min="3" max="3" width="13.00390625" style="0" customWidth="1"/>
    <col min="4" max="4" width="10.57421875" style="0" customWidth="1"/>
    <col min="5" max="5" width="16.28125" style="0" customWidth="1"/>
    <col min="6" max="9" width="12.57421875" style="0" customWidth="1"/>
    <col min="10" max="10" width="10.00390625" style="0" customWidth="1"/>
    <col min="11" max="12" width="9.8515625" style="0" customWidth="1"/>
    <col min="13" max="13" width="13.57421875" style="0" customWidth="1"/>
    <col min="14" max="14" width="16.8515625" style="0" bestFit="1" customWidth="1"/>
    <col min="15" max="16" width="13.7109375" style="2" customWidth="1"/>
    <col min="17" max="18" width="29.421875" style="2" customWidth="1"/>
    <col min="19" max="19" width="85.57421875" style="0" customWidth="1"/>
    <col min="20" max="20" width="62.57421875" style="2" customWidth="1"/>
  </cols>
  <sheetData>
    <row r="1" spans="1:20" s="4" customFormat="1" ht="38.25">
      <c r="A1" s="4" t="s">
        <v>0</v>
      </c>
      <c r="B1" s="4" t="s">
        <v>1</v>
      </c>
      <c r="C1" s="4" t="s">
        <v>36</v>
      </c>
      <c r="D1" s="4" t="s">
        <v>29</v>
      </c>
      <c r="E1" s="4" t="s">
        <v>4</v>
      </c>
      <c r="F1" s="4" t="s">
        <v>12</v>
      </c>
      <c r="G1" s="4" t="s">
        <v>17</v>
      </c>
      <c r="H1" s="4" t="s">
        <v>22</v>
      </c>
      <c r="I1" s="4" t="s">
        <v>125</v>
      </c>
      <c r="J1" s="4" t="s">
        <v>13</v>
      </c>
      <c r="K1" s="4" t="s">
        <v>3</v>
      </c>
      <c r="L1" s="4" t="s">
        <v>137</v>
      </c>
      <c r="M1" s="4" t="s">
        <v>128</v>
      </c>
      <c r="N1" s="4" t="s">
        <v>5</v>
      </c>
      <c r="O1" s="4" t="s">
        <v>7</v>
      </c>
      <c r="P1" s="4" t="s">
        <v>33</v>
      </c>
      <c r="Q1" s="4" t="s">
        <v>37</v>
      </c>
      <c r="R1" s="4" t="s">
        <v>66</v>
      </c>
      <c r="S1" s="4" t="s">
        <v>15</v>
      </c>
      <c r="T1" s="4" t="s">
        <v>25</v>
      </c>
    </row>
    <row r="2" spans="1:20" ht="25.5">
      <c r="A2" s="2" t="s">
        <v>2</v>
      </c>
      <c r="B2" s="45">
        <v>11.6</v>
      </c>
      <c r="C2" s="45">
        <v>17.5</v>
      </c>
      <c r="D2" s="45">
        <v>23859</v>
      </c>
      <c r="E2" s="44">
        <f>D2/(2*PI()*(B2/2)^2)</f>
        <v>112.87983909719176</v>
      </c>
      <c r="F2" s="45">
        <v>8682</v>
      </c>
      <c r="G2" s="45">
        <v>31</v>
      </c>
      <c r="H2" s="45">
        <v>463</v>
      </c>
      <c r="I2" s="45">
        <v>954</v>
      </c>
      <c r="J2" s="45">
        <v>8</v>
      </c>
      <c r="K2" s="45">
        <v>5.53</v>
      </c>
      <c r="L2" t="s">
        <v>138</v>
      </c>
      <c r="N2" t="s">
        <v>6</v>
      </c>
      <c r="O2" s="2" t="s">
        <v>8</v>
      </c>
      <c r="P2" s="2" t="s">
        <v>35</v>
      </c>
      <c r="Q2" s="2" t="s">
        <v>39</v>
      </c>
      <c r="R2" t="s">
        <v>68</v>
      </c>
      <c r="S2" s="3" t="s">
        <v>55</v>
      </c>
      <c r="T2" s="3" t="s">
        <v>144</v>
      </c>
    </row>
    <row r="3" spans="1:20" ht="25.5">
      <c r="A3" s="2" t="s">
        <v>142</v>
      </c>
      <c r="B3" s="45">
        <v>1</v>
      </c>
      <c r="C3" s="45">
        <v>15.6</v>
      </c>
      <c r="D3" s="45">
        <v>14500</v>
      </c>
      <c r="E3" s="44">
        <f>D3/(B3^2*PI())</f>
        <v>4615.493349664965</v>
      </c>
      <c r="F3" s="45">
        <v>6803</v>
      </c>
      <c r="G3" s="45">
        <v>1</v>
      </c>
      <c r="H3" s="45">
        <v>1931</v>
      </c>
      <c r="I3" s="45">
        <v>2000</v>
      </c>
      <c r="J3" s="45"/>
      <c r="K3" s="45"/>
      <c r="L3" t="s">
        <v>138</v>
      </c>
      <c r="N3" t="s">
        <v>50</v>
      </c>
      <c r="P3" s="2" t="s">
        <v>54</v>
      </c>
      <c r="Q3" s="2" t="s">
        <v>39</v>
      </c>
      <c r="R3" t="s">
        <v>68</v>
      </c>
      <c r="S3" s="3" t="s">
        <v>48</v>
      </c>
      <c r="T3" s="2" t="s">
        <v>49</v>
      </c>
    </row>
    <row r="4" spans="1:20" ht="25.5">
      <c r="A4" s="2" t="s">
        <v>82</v>
      </c>
      <c r="B4" s="45">
        <v>14.6</v>
      </c>
      <c r="C4" s="45">
        <v>17.6</v>
      </c>
      <c r="D4" s="45">
        <v>9190</v>
      </c>
      <c r="E4" s="44">
        <f>D4/(B4^2*PI())</f>
        <v>13.723343282177877</v>
      </c>
      <c r="F4" s="45">
        <v>4024.7</v>
      </c>
      <c r="G4" s="45">
        <v>1</v>
      </c>
      <c r="H4" s="45">
        <v>293</v>
      </c>
      <c r="I4" s="45">
        <v>476</v>
      </c>
      <c r="J4" s="45">
        <v>2.73</v>
      </c>
      <c r="K4" s="45">
        <v>11</v>
      </c>
      <c r="L4" t="s">
        <v>139</v>
      </c>
      <c r="N4" t="s">
        <v>83</v>
      </c>
      <c r="O4" s="2" t="s">
        <v>64</v>
      </c>
      <c r="P4" s="2" t="s">
        <v>34</v>
      </c>
      <c r="Q4" s="2" t="s">
        <v>39</v>
      </c>
      <c r="R4" t="s">
        <v>68</v>
      </c>
      <c r="S4" s="3" t="s">
        <v>86</v>
      </c>
      <c r="T4" s="3" t="s">
        <v>143</v>
      </c>
    </row>
    <row r="5" spans="1:19" ht="25.5">
      <c r="A5" s="2" t="s">
        <v>145</v>
      </c>
      <c r="B5" s="45">
        <v>16.36</v>
      </c>
      <c r="C5" s="45">
        <v>19.79</v>
      </c>
      <c r="D5" s="45">
        <v>9979</v>
      </c>
      <c r="E5" s="44">
        <f>D5/(B5^2*PI())</f>
        <v>11.867809084071292</v>
      </c>
      <c r="F5" s="45">
        <v>4631</v>
      </c>
      <c r="G5" s="45">
        <v>20</v>
      </c>
      <c r="H5" s="45">
        <v>274</v>
      </c>
      <c r="I5" s="45">
        <v>516.7</v>
      </c>
      <c r="J5" s="45">
        <v>2.7</v>
      </c>
      <c r="K5" s="45">
        <v>15.2</v>
      </c>
      <c r="L5" t="s">
        <v>139</v>
      </c>
      <c r="N5" t="s">
        <v>84</v>
      </c>
      <c r="O5" s="2" t="s">
        <v>64</v>
      </c>
      <c r="P5" s="2" t="s">
        <v>34</v>
      </c>
      <c r="Q5" s="2" t="s">
        <v>39</v>
      </c>
      <c r="R5" t="s">
        <v>68</v>
      </c>
      <c r="S5" s="3" t="s">
        <v>85</v>
      </c>
    </row>
    <row r="6" spans="1:19" ht="38.25">
      <c r="A6" s="2" t="s">
        <v>146</v>
      </c>
      <c r="B6" s="45">
        <v>13.41</v>
      </c>
      <c r="C6" s="45">
        <v>16</v>
      </c>
      <c r="D6" s="45">
        <v>5307</v>
      </c>
      <c r="E6" s="44">
        <f>D6/(B6^2*PI())</f>
        <v>9.393807563875596</v>
      </c>
      <c r="F6" s="45">
        <v>2129.6</v>
      </c>
      <c r="G6" s="45">
        <v>13</v>
      </c>
      <c r="H6" s="45">
        <v>287</v>
      </c>
      <c r="I6" s="45">
        <v>724</v>
      </c>
      <c r="J6" s="45">
        <v>3.6</v>
      </c>
      <c r="K6" s="45">
        <v>6.9</v>
      </c>
      <c r="L6" t="s">
        <v>140</v>
      </c>
      <c r="N6" t="s">
        <v>57</v>
      </c>
      <c r="O6" s="2" t="s">
        <v>59</v>
      </c>
      <c r="Q6" s="2" t="s">
        <v>39</v>
      </c>
      <c r="R6" t="s">
        <v>68</v>
      </c>
      <c r="S6" s="3" t="s">
        <v>60</v>
      </c>
    </row>
    <row r="7" spans="1:18" ht="12.75">
      <c r="A7" s="2" t="s">
        <v>147</v>
      </c>
      <c r="B7" s="45">
        <v>8.05</v>
      </c>
      <c r="C7" s="45">
        <v>9.4</v>
      </c>
      <c r="D7" s="45">
        <v>1361</v>
      </c>
      <c r="E7" s="44">
        <f>D7/(B7^2*PI())</f>
        <v>6.685232129873679</v>
      </c>
      <c r="F7" s="45">
        <v>689</v>
      </c>
      <c r="G7" s="45">
        <v>7</v>
      </c>
      <c r="H7" s="45">
        <v>250</v>
      </c>
      <c r="I7" s="45">
        <v>477.8</v>
      </c>
      <c r="J7" s="45">
        <v>2.8</v>
      </c>
      <c r="K7" s="45">
        <v>10.5</v>
      </c>
      <c r="L7" t="s">
        <v>141</v>
      </c>
      <c r="N7" t="s">
        <v>134</v>
      </c>
      <c r="R7"/>
    </row>
    <row r="8" ht="12.75">
      <c r="R8"/>
    </row>
    <row r="9" ht="12.75">
      <c r="R9"/>
    </row>
    <row r="10" ht="12.75">
      <c r="R10"/>
    </row>
    <row r="11" spans="1:18" ht="26.25">
      <c r="A11" s="11" t="s">
        <v>10</v>
      </c>
      <c r="R11"/>
    </row>
    <row r="12" spans="1:19" ht="51">
      <c r="A12" s="2" t="s">
        <v>11</v>
      </c>
      <c r="B12" s="45">
        <v>3.4</v>
      </c>
      <c r="C12" s="45">
        <v>3.1</v>
      </c>
      <c r="D12" s="45">
        <v>200</v>
      </c>
      <c r="E12" s="44">
        <f aca="true" t="shared" si="0" ref="E12:E22">D12/(B12^2*PI())</f>
        <v>5.507091456466968</v>
      </c>
      <c r="F12" s="45">
        <v>50</v>
      </c>
      <c r="G12" s="45">
        <v>0</v>
      </c>
      <c r="H12" s="45">
        <v>222.24</v>
      </c>
      <c r="I12" s="45">
        <f>185*6</f>
        <v>1110</v>
      </c>
      <c r="J12" s="45">
        <v>6</v>
      </c>
      <c r="K12" s="45"/>
      <c r="L12" s="45" t="s">
        <v>148</v>
      </c>
      <c r="N12" s="1" t="s">
        <v>9</v>
      </c>
      <c r="O12" s="2" t="s">
        <v>14</v>
      </c>
      <c r="P12" s="2" t="s">
        <v>34</v>
      </c>
      <c r="Q12" s="2" t="s">
        <v>44</v>
      </c>
      <c r="R12" t="s">
        <v>68</v>
      </c>
      <c r="S12" s="3" t="s">
        <v>16</v>
      </c>
    </row>
    <row r="13" spans="1:19" ht="25.5">
      <c r="A13" s="2" t="s">
        <v>149</v>
      </c>
      <c r="B13" s="45">
        <v>8.4</v>
      </c>
      <c r="C13" s="45">
        <v>10</v>
      </c>
      <c r="D13" s="45">
        <v>1430</v>
      </c>
      <c r="E13" s="44">
        <f t="shared" si="0"/>
        <v>6.451008180878978</v>
      </c>
      <c r="F13" s="45">
        <v>272</v>
      </c>
      <c r="G13" s="45">
        <v>0</v>
      </c>
      <c r="H13" s="45">
        <v>231.5</v>
      </c>
      <c r="I13" s="45">
        <f>200*J13</f>
        <v>1600</v>
      </c>
      <c r="J13" s="45">
        <v>8</v>
      </c>
      <c r="K13" s="45"/>
      <c r="L13" s="45" t="s">
        <v>148</v>
      </c>
      <c r="N13" t="s">
        <v>20</v>
      </c>
      <c r="O13" s="2" t="s">
        <v>18</v>
      </c>
      <c r="P13" s="2" t="s">
        <v>34</v>
      </c>
      <c r="R13" t="s">
        <v>68</v>
      </c>
      <c r="S13" s="1" t="s">
        <v>28</v>
      </c>
    </row>
    <row r="14" spans="1:19" ht="38.25">
      <c r="A14" s="2" t="s">
        <v>21</v>
      </c>
      <c r="B14" s="45">
        <v>11</v>
      </c>
      <c r="C14" s="45">
        <v>13.7</v>
      </c>
      <c r="D14" s="45">
        <v>2948</v>
      </c>
      <c r="E14" s="44">
        <f t="shared" si="0"/>
        <v>7.755186317932354</v>
      </c>
      <c r="F14" s="45">
        <v>453</v>
      </c>
      <c r="G14" s="45">
        <v>0</v>
      </c>
      <c r="H14" s="45">
        <v>258</v>
      </c>
      <c r="I14" s="45">
        <v>2500</v>
      </c>
      <c r="J14" s="45">
        <v>20</v>
      </c>
      <c r="K14" s="45"/>
      <c r="L14" s="45" t="s">
        <v>148</v>
      </c>
      <c r="N14" t="s">
        <v>6</v>
      </c>
      <c r="P14" s="2" t="s">
        <v>34</v>
      </c>
      <c r="R14" t="s">
        <v>68</v>
      </c>
      <c r="S14" s="10" t="s">
        <v>150</v>
      </c>
    </row>
    <row r="15" spans="1:20" ht="25.5" customHeight="1">
      <c r="A15" s="2" t="s">
        <v>23</v>
      </c>
      <c r="B15" s="45">
        <v>2.9</v>
      </c>
      <c r="C15" s="45">
        <v>7.37</v>
      </c>
      <c r="D15" s="45">
        <v>1020</v>
      </c>
      <c r="E15" s="44">
        <f>D15/(2*B15^2*PI())</f>
        <v>19.30297764015853</v>
      </c>
      <c r="F15" s="45">
        <v>91</v>
      </c>
      <c r="G15" s="45">
        <v>0</v>
      </c>
      <c r="H15" s="45">
        <v>360</v>
      </c>
      <c r="I15" s="45" t="s">
        <v>151</v>
      </c>
      <c r="J15" s="45">
        <v>6</v>
      </c>
      <c r="K15" s="45"/>
      <c r="L15" s="45" t="s">
        <v>140</v>
      </c>
      <c r="N15" t="s">
        <v>24</v>
      </c>
      <c r="O15" s="2" t="s">
        <v>27</v>
      </c>
      <c r="P15" s="2" t="s">
        <v>35</v>
      </c>
      <c r="R15" t="s">
        <v>68</v>
      </c>
      <c r="S15" s="10" t="s">
        <v>152</v>
      </c>
      <c r="T15" s="2" t="s">
        <v>26</v>
      </c>
    </row>
    <row r="16" spans="1:19" ht="25.5">
      <c r="A16" s="2" t="s">
        <v>51</v>
      </c>
      <c r="B16">
        <v>1.8</v>
      </c>
      <c r="D16">
        <v>15</v>
      </c>
      <c r="E16" s="44">
        <f t="shared" si="0"/>
        <v>1.4736568804805124</v>
      </c>
      <c r="G16">
        <v>0</v>
      </c>
      <c r="H16">
        <v>120</v>
      </c>
      <c r="O16" s="2" t="s">
        <v>53</v>
      </c>
      <c r="P16" s="2" t="s">
        <v>34</v>
      </c>
      <c r="Q16" s="2" t="s">
        <v>43</v>
      </c>
      <c r="R16" t="s">
        <v>69</v>
      </c>
      <c r="S16" s="3" t="s">
        <v>52</v>
      </c>
    </row>
    <row r="17" spans="1:20" ht="25.5">
      <c r="A17" s="2" t="s">
        <v>61</v>
      </c>
      <c r="E17" s="44"/>
      <c r="F17">
        <v>0.45</v>
      </c>
      <c r="G17">
        <v>0</v>
      </c>
      <c r="J17">
        <v>0.25</v>
      </c>
      <c r="O17" s="2" t="s">
        <v>63</v>
      </c>
      <c r="R17"/>
      <c r="T17" s="2" t="s">
        <v>62</v>
      </c>
    </row>
    <row r="18" spans="1:20" ht="38.25">
      <c r="A18" s="2" t="s">
        <v>65</v>
      </c>
      <c r="D18">
        <v>136</v>
      </c>
      <c r="E18" s="44"/>
      <c r="F18">
        <v>34</v>
      </c>
      <c r="G18">
        <v>0</v>
      </c>
      <c r="H18">
        <v>148.16</v>
      </c>
      <c r="J18">
        <v>6</v>
      </c>
      <c r="O18" s="2" t="s">
        <v>64</v>
      </c>
      <c r="R18" t="s">
        <v>69</v>
      </c>
      <c r="T18" s="2" t="s">
        <v>70</v>
      </c>
    </row>
    <row r="19" spans="1:18" ht="51">
      <c r="A19" s="2" t="s">
        <v>71</v>
      </c>
      <c r="B19">
        <v>3.6</v>
      </c>
      <c r="C19">
        <v>5.39</v>
      </c>
      <c r="D19">
        <v>645</v>
      </c>
      <c r="E19" s="44"/>
      <c r="F19">
        <v>91</v>
      </c>
      <c r="G19">
        <v>0</v>
      </c>
      <c r="H19">
        <v>700</v>
      </c>
      <c r="N19" t="s">
        <v>6</v>
      </c>
      <c r="O19" s="2" t="s">
        <v>72</v>
      </c>
      <c r="P19" s="2" t="s">
        <v>35</v>
      </c>
      <c r="R19" t="s">
        <v>68</v>
      </c>
    </row>
    <row r="20" spans="1:20" ht="63.75">
      <c r="A20" s="2" t="s">
        <v>73</v>
      </c>
      <c r="E20" s="44"/>
      <c r="G20">
        <v>0</v>
      </c>
      <c r="H20">
        <v>130</v>
      </c>
      <c r="J20">
        <v>0.6</v>
      </c>
      <c r="N20" t="s">
        <v>74</v>
      </c>
      <c r="O20" s="2" t="s">
        <v>75</v>
      </c>
      <c r="P20" s="2" t="s">
        <v>34</v>
      </c>
      <c r="Q20" s="2" t="s">
        <v>43</v>
      </c>
      <c r="R20" s="2" t="s">
        <v>68</v>
      </c>
      <c r="S20" s="10" t="s">
        <v>77</v>
      </c>
      <c r="T20" s="2" t="s">
        <v>76</v>
      </c>
    </row>
    <row r="21" spans="1:19" ht="25.5">
      <c r="A21" s="2" t="s">
        <v>80</v>
      </c>
      <c r="B21">
        <v>7</v>
      </c>
      <c r="C21">
        <v>7.92</v>
      </c>
      <c r="D21">
        <v>498</v>
      </c>
      <c r="E21" s="44">
        <f t="shared" si="0"/>
        <v>3.2350678228475056</v>
      </c>
      <c r="F21">
        <v>136</v>
      </c>
      <c r="G21">
        <v>4.28</v>
      </c>
      <c r="H21">
        <v>138.9</v>
      </c>
      <c r="J21">
        <v>5</v>
      </c>
      <c r="N21" t="s">
        <v>79</v>
      </c>
      <c r="P21" s="2" t="s">
        <v>34</v>
      </c>
      <c r="Q21" s="2" t="s">
        <v>43</v>
      </c>
      <c r="R21" s="2" t="s">
        <v>68</v>
      </c>
      <c r="S21" t="s">
        <v>78</v>
      </c>
    </row>
    <row r="22" spans="1:19" ht="25.5">
      <c r="A22" s="2" t="s">
        <v>81</v>
      </c>
      <c r="B22">
        <v>7</v>
      </c>
      <c r="C22">
        <v>7.92</v>
      </c>
      <c r="D22">
        <v>498</v>
      </c>
      <c r="E22" s="44">
        <f t="shared" si="0"/>
        <v>3.2350678228475056</v>
      </c>
      <c r="F22">
        <v>68</v>
      </c>
      <c r="G22">
        <v>1.7</v>
      </c>
      <c r="H22">
        <v>216.6</v>
      </c>
      <c r="N22" t="s">
        <v>79</v>
      </c>
      <c r="O22" s="2" t="s">
        <v>75</v>
      </c>
      <c r="P22" s="2" t="s">
        <v>34</v>
      </c>
      <c r="Q22" s="2" t="s">
        <v>43</v>
      </c>
      <c r="R22" s="2" t="s">
        <v>68</v>
      </c>
      <c r="S22" s="3"/>
    </row>
    <row r="23" spans="1:19" ht="25.5">
      <c r="A23" s="2" t="s">
        <v>87</v>
      </c>
      <c r="B23">
        <v>7</v>
      </c>
      <c r="C23">
        <v>10</v>
      </c>
      <c r="D23">
        <v>4263</v>
      </c>
      <c r="E23">
        <v>93.25</v>
      </c>
      <c r="F23">
        <v>2041</v>
      </c>
      <c r="G23" t="s">
        <v>90</v>
      </c>
      <c r="H23">
        <v>370.4</v>
      </c>
      <c r="N23" t="s">
        <v>88</v>
      </c>
      <c r="P23" s="2" t="s">
        <v>35</v>
      </c>
      <c r="R23" s="2" t="s">
        <v>68</v>
      </c>
      <c r="S23" s="3" t="s">
        <v>89</v>
      </c>
    </row>
  </sheetData>
  <dataValidations count="3">
    <dataValidation type="list" allowBlank="1" showInputMessage="1" showErrorMessage="1" sqref="R2:R19">
      <formula1>DeploymentTechnique</formula1>
    </dataValidation>
    <dataValidation type="list" allowBlank="1" showInputMessage="1" showErrorMessage="1" sqref="P2:P19">
      <formula1>VtolType</formula1>
    </dataValidation>
    <dataValidation type="list" allowBlank="1" showInputMessage="1" showErrorMessage="1" sqref="Q2:Q19">
      <formula1>Autonomy</formula1>
    </dataValidation>
  </dataValidations>
  <hyperlinks>
    <hyperlink ref="N12" r:id="rId1" tooltip="Schiebel" display="http://en.wikipedia.org/wiki/Schiebel"/>
    <hyperlink ref="S12" r:id="rId2" display="http://en.wikipedia.org/wiki/Camcopter_S-100&#10;http://www.flightglobal.com/directory/uav/schiebel-21998/s-100-camcopter-3609.html&#10;http://www.schiebel.net/pages/cam_techdata.html&#10;http://www.schiebel.net/pages/cam_video.html"/>
    <hyperlink ref="S15" r:id="rId3" display="http://en.wikipedia.org/wiki/Bell_Eagle_Eye "/>
    <hyperlink ref="S13" r:id="rId4" display="http://en.wikipedia.org/wiki/MQ-8_Fire_Scout "/>
    <hyperlink ref="S14" r:id="rId5" display="http://en.wikipedia.org/wiki/Boeing_A160_Hummingbird"/>
    <hyperlink ref="S3" r:id="rId6" display="http://en.wikipedia.org/wiki/F-35_Lightning_II&#10;http://en.wikipedia.org/wiki/File:F-35_compilation.ogg"/>
    <hyperlink ref="S16" r:id="rId7" display="http://www.flying-cam.com/news.php&#10;http://www.sciencedaily.com/releases/2008/10/081013112557.htm"/>
    <hyperlink ref="S2" r:id="rId8" display="http://www.howstuffworks.com/osprey.htm"/>
    <hyperlink ref="S6" r:id="rId9" display="http://en.wikipedia.org/wiki/Sikorsky_S-76&#10;http://en.wikipedia.org/wiki/Traumahawk&#10;http://en.wikipedia.org/wiki/CAMTS"/>
    <hyperlink ref="S20" r:id="rId10" display="http://en.wikipedia.org/wiki/RQ-16_T-Hawk&#10;http://www.honeywell.com/sites/aero/Surface3_C2BCFDD45-93F1-A559-929F-B19804F9A9BF_H76AC9EBC-A788-26B0-3EE8-18CBB5BDECF7.htm"/>
    <hyperlink ref="S5" r:id="rId11" display="http://science.howstuffworks.com/black-hawk.htm&#10;"/>
    <hyperlink ref="S4" r:id="rId12" display="http://en.wikipedia.org/wiki/AH-64_Apache&#10;http://science.howstuffworks.com/black-hawk.htm"/>
    <hyperlink ref="S23" r:id="rId13" display="http://en.wikipedia.org/wiki/Mono_tiltrotor&#10;http://www.baldwintechnology.com/"/>
    <hyperlink ref="T4" r:id="rId14" display="http://www.globalsecurity.org/military/systems/aircraft/ah-64-specs.htm "/>
    <hyperlink ref="T2" r:id="rId15" display="http://www.globalsecurity.org/military/systems/aircraft/v-22-specs.htm "/>
  </hyperlinks>
  <printOptions/>
  <pageMargins left="0.75" right="0.75" top="1" bottom="1" header="0.5" footer="0.5"/>
  <pageSetup horizontalDpi="600" verticalDpi="600" orientation="portrait" r:id="rId18"/>
  <legacyDrawing r:id="rId17"/>
</worksheet>
</file>

<file path=xl/worksheets/sheet3.xml><?xml version="1.0" encoding="utf-8"?>
<worksheet xmlns="http://schemas.openxmlformats.org/spreadsheetml/2006/main" xmlns:r="http://schemas.openxmlformats.org/officeDocument/2006/relationships">
  <dimension ref="A1:B11"/>
  <sheetViews>
    <sheetView workbookViewId="0" topLeftCell="A1">
      <selection activeCell="B3" sqref="B3"/>
    </sheetView>
  </sheetViews>
  <sheetFormatPr defaultColWidth="9.140625" defaultRowHeight="12.75"/>
  <cols>
    <col min="1" max="1" width="13.140625" style="8" bestFit="1" customWidth="1"/>
    <col min="2" max="2" width="64.00390625" style="2" customWidth="1"/>
  </cols>
  <sheetData>
    <row r="1" spans="1:2" s="6" customFormat="1" ht="12.75">
      <c r="A1" s="7" t="s">
        <v>30</v>
      </c>
      <c r="B1" s="5" t="s">
        <v>31</v>
      </c>
    </row>
    <row r="2" spans="1:2" ht="25.5">
      <c r="A2" s="7" t="s">
        <v>1</v>
      </c>
      <c r="B2" s="2" t="s">
        <v>136</v>
      </c>
    </row>
    <row r="3" spans="1:2" ht="38.25">
      <c r="A3" s="7" t="s">
        <v>36</v>
      </c>
      <c r="B3" s="2" t="s">
        <v>46</v>
      </c>
    </row>
    <row r="4" spans="1:2" ht="25.5">
      <c r="A4" s="7" t="s">
        <v>29</v>
      </c>
      <c r="B4" s="2" t="s">
        <v>135</v>
      </c>
    </row>
    <row r="5" ht="25.5">
      <c r="A5" s="7" t="s">
        <v>4</v>
      </c>
    </row>
    <row r="6" ht="25.5">
      <c r="A6" s="7" t="s">
        <v>12</v>
      </c>
    </row>
    <row r="7" spans="1:2" ht="51">
      <c r="A7" s="7" t="s">
        <v>17</v>
      </c>
      <c r="B7" s="2" t="s">
        <v>45</v>
      </c>
    </row>
    <row r="8" spans="1:2" ht="51">
      <c r="A8" s="7" t="s">
        <v>22</v>
      </c>
      <c r="B8" s="2" t="s">
        <v>32</v>
      </c>
    </row>
    <row r="9" ht="25.5">
      <c r="A9" s="7" t="s">
        <v>13</v>
      </c>
    </row>
    <row r="10" ht="25.5">
      <c r="A10" s="7" t="s">
        <v>3</v>
      </c>
    </row>
    <row r="11" ht="25.5">
      <c r="A11" s="8" t="s">
        <v>66</v>
      </c>
    </row>
  </sheetData>
  <printOptions/>
  <pageMargins left="0.75" right="0.75" top="1" bottom="1" header="0.5" footer="0.5"/>
  <pageSetup horizontalDpi="200" verticalDpi="200" orientation="portrait" r:id="rId1"/>
</worksheet>
</file>

<file path=xl/worksheets/sheet4.xml><?xml version="1.0" encoding="utf-8"?>
<worksheet xmlns="http://schemas.openxmlformats.org/spreadsheetml/2006/main" xmlns:r="http://schemas.openxmlformats.org/officeDocument/2006/relationships">
  <dimension ref="A1:G22"/>
  <sheetViews>
    <sheetView workbookViewId="0" topLeftCell="A1">
      <selection activeCell="F2" sqref="F2:F4"/>
    </sheetView>
  </sheetViews>
  <sheetFormatPr defaultColWidth="9.140625" defaultRowHeight="12.75"/>
  <cols>
    <col min="1" max="1" width="12.421875" style="0" customWidth="1"/>
    <col min="2" max="2" width="35.421875" style="0" bestFit="1" customWidth="1"/>
    <col min="3" max="3" width="35.00390625" style="0" customWidth="1"/>
    <col min="4" max="4" width="17.7109375" style="0" customWidth="1"/>
    <col min="5" max="5" width="15.57421875" style="0" customWidth="1"/>
    <col min="6" max="6" width="25.28125" style="0" bestFit="1" customWidth="1"/>
    <col min="7" max="7" width="12.421875" style="0" customWidth="1"/>
  </cols>
  <sheetData>
    <row r="1" spans="1:7" s="2" customFormat="1" ht="38.25">
      <c r="A1" s="9" t="s">
        <v>33</v>
      </c>
      <c r="B1" s="9" t="s">
        <v>38</v>
      </c>
      <c r="C1" s="9" t="s">
        <v>67</v>
      </c>
      <c r="D1" s="41" t="s">
        <v>5</v>
      </c>
      <c r="E1" s="41" t="s">
        <v>121</v>
      </c>
      <c r="F1" s="41" t="s">
        <v>126</v>
      </c>
      <c r="G1" s="41" t="s">
        <v>131</v>
      </c>
    </row>
    <row r="2" spans="1:7" ht="12.75">
      <c r="A2" t="s">
        <v>34</v>
      </c>
      <c r="B2" t="s">
        <v>41</v>
      </c>
      <c r="C2" t="s">
        <v>68</v>
      </c>
      <c r="D2" t="s">
        <v>6</v>
      </c>
      <c r="E2" s="2" t="s">
        <v>8</v>
      </c>
      <c r="F2" t="s">
        <v>127</v>
      </c>
      <c r="G2" t="s">
        <v>132</v>
      </c>
    </row>
    <row r="3" spans="1:6" ht="12.75">
      <c r="A3" t="s">
        <v>35</v>
      </c>
      <c r="B3" t="s">
        <v>42</v>
      </c>
      <c r="C3" t="s">
        <v>69</v>
      </c>
      <c r="D3" t="s">
        <v>50</v>
      </c>
      <c r="E3" s="2" t="s">
        <v>64</v>
      </c>
      <c r="F3" t="s">
        <v>130</v>
      </c>
    </row>
    <row r="4" spans="1:6" ht="12.75">
      <c r="A4" t="s">
        <v>54</v>
      </c>
      <c r="B4" t="s">
        <v>40</v>
      </c>
      <c r="D4" t="s">
        <v>119</v>
      </c>
      <c r="E4" s="2" t="s">
        <v>75</v>
      </c>
      <c r="F4" t="s">
        <v>133</v>
      </c>
    </row>
    <row r="5" spans="2:5" ht="12.75">
      <c r="B5" t="s">
        <v>39</v>
      </c>
      <c r="D5" t="s">
        <v>84</v>
      </c>
      <c r="E5" s="2" t="s">
        <v>63</v>
      </c>
    </row>
    <row r="6" spans="2:5" ht="12.75">
      <c r="B6" t="s">
        <v>129</v>
      </c>
      <c r="D6" t="s">
        <v>120</v>
      </c>
      <c r="E6" s="2" t="s">
        <v>59</v>
      </c>
    </row>
    <row r="7" spans="4:5" ht="12.75">
      <c r="D7" s="1" t="s">
        <v>9</v>
      </c>
      <c r="E7" s="2" t="s">
        <v>122</v>
      </c>
    </row>
    <row r="8" spans="4:5" ht="12.75">
      <c r="D8" t="s">
        <v>20</v>
      </c>
      <c r="E8" s="2" t="s">
        <v>123</v>
      </c>
    </row>
    <row r="9" spans="4:5" ht="12.75">
      <c r="D9" t="s">
        <v>24</v>
      </c>
      <c r="E9" s="2" t="s">
        <v>124</v>
      </c>
    </row>
    <row r="10" spans="4:5" ht="12.75">
      <c r="D10" t="s">
        <v>74</v>
      </c>
      <c r="E10" s="2" t="s">
        <v>27</v>
      </c>
    </row>
    <row r="11" spans="4:5" ht="12.75">
      <c r="D11" t="s">
        <v>79</v>
      </c>
      <c r="E11" s="2" t="s">
        <v>53</v>
      </c>
    </row>
    <row r="12" spans="4:5" ht="12.75">
      <c r="D12" t="s">
        <v>88</v>
      </c>
      <c r="E12" s="2"/>
    </row>
    <row r="13" ht="12.75">
      <c r="E13" s="2"/>
    </row>
    <row r="14" ht="12.75">
      <c r="E14" s="2"/>
    </row>
    <row r="15" ht="12.75">
      <c r="E15" s="2"/>
    </row>
    <row r="18" ht="12.75">
      <c r="E18" s="2"/>
    </row>
    <row r="19" ht="12.75">
      <c r="E19" s="2"/>
    </row>
    <row r="21" ht="12.75">
      <c r="E21" s="2"/>
    </row>
    <row r="22" ht="12.75">
      <c r="E22" s="2"/>
    </row>
  </sheetData>
  <hyperlinks>
    <hyperlink ref="D7" r:id="rId1" tooltip="Schiebel" display="http://en.wikipedia.org/wiki/Schiebel"/>
  </hyperlinks>
  <printOptions/>
  <pageMargins left="0.75" right="0.75" top="1" bottom="1" header="0.5" footer="0.5"/>
  <pageSetup horizontalDpi="200" verticalDpi="200" orientation="portrait"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Bryan Driskell</dc:creator>
  <cp:keywords/>
  <dc:description/>
  <cp:lastModifiedBy>NSWC/DD</cp:lastModifiedBy>
  <dcterms:created xsi:type="dcterms:W3CDTF">2009-09-24T09:46:55Z</dcterms:created>
  <dcterms:modified xsi:type="dcterms:W3CDTF">2009-12-05T21:22:11Z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