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autoCompressPictures="0" defaultThemeVersion="124226"/>
  <bookViews>
    <workbookView xWindow="0" yWindow="0" windowWidth="21840" windowHeight="13740" tabRatio="809" firstSheet="3" activeTab="8"/>
  </bookViews>
  <sheets>
    <sheet name="Header" sheetId="1" r:id="rId1"/>
    <sheet name="Types" sheetId="7" r:id="rId2"/>
    <sheet name="Buildings" sheetId="2" r:id="rId3"/>
    <sheet name="Stations" sheetId="3" r:id="rId4"/>
    <sheet name="Vehicles" sheetId="6" r:id="rId5"/>
    <sheet name="Simulation Scenarios" sheetId="15" r:id="rId6"/>
    <sheet name="ResponseTime" sheetId="4" r:id="rId7"/>
    <sheet name="CallData" sheetId="5" r:id="rId8"/>
    <sheet name="Results" sheetId="8" r:id="rId9"/>
  </sheets>
  <functionGroups/>
  <externalReferences>
    <externalReference r:id="rId10"/>
  </externalReferences>
  <definedNames>
    <definedName name="_xlnm._FilterDatabase" localSheetId="2" hidden="1">Buildings!$A$1:$G$132</definedName>
    <definedName name="StationTypes">[1]Types!$C$2:$C$3</definedName>
    <definedName name="VehicleTypes">[1]Types!$B$2:$B$7</definedName>
  </definedName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8"/>
  <c r="B1"/>
  <c r="G23" i="5"/>
  <c r="G24"/>
  <c r="R12" i="15"/>
  <c r="R3"/>
  <c r="I3"/>
  <c r="J4"/>
  <c r="R7"/>
  <c r="R6"/>
  <c r="R5"/>
  <c r="R4"/>
  <c r="I4"/>
  <c r="J5"/>
  <c r="I5"/>
  <c r="J6"/>
  <c r="I6"/>
  <c r="J7"/>
  <c r="I7"/>
  <c r="J8"/>
  <c r="R8"/>
  <c r="I8"/>
  <c r="J9"/>
  <c r="R11"/>
  <c r="R10"/>
  <c r="R9"/>
  <c r="I9"/>
  <c r="J10"/>
  <c r="I10"/>
  <c r="J11"/>
  <c r="I11"/>
  <c r="J12"/>
  <c r="I12"/>
  <c r="U11"/>
  <c r="T11"/>
  <c r="U10"/>
  <c r="T10"/>
  <c r="U9"/>
  <c r="T9"/>
  <c r="U8"/>
  <c r="T8"/>
  <c r="U6"/>
  <c r="T6"/>
  <c r="U5"/>
  <c r="T5"/>
  <c r="U4"/>
  <c r="T4"/>
  <c r="U3"/>
  <c r="T3"/>
  <c r="B20" i="5"/>
  <c r="B3"/>
  <c r="B134" i="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<sst xmlns="http://schemas.openxmlformats.org/spreadsheetml/2006/main" count="484" uniqueCount="246">
  <si>
    <t>Name</t>
  </si>
  <si>
    <t>Location</t>
  </si>
  <si>
    <t>Population</t>
  </si>
  <si>
    <t>Total Area (acres)</t>
  </si>
  <si>
    <t>Base F&amp;ES Stations</t>
  </si>
  <si>
    <t>Mutual Aid Stations</t>
  </si>
  <si>
    <t>Index</t>
  </si>
  <si>
    <t>BuildingID</t>
  </si>
  <si>
    <t>BuildingName</t>
  </si>
  <si>
    <t>Type</t>
  </si>
  <si>
    <t>Floors</t>
  </si>
  <si>
    <t>Floor Area (sq ft)</t>
  </si>
  <si>
    <t>Residential</t>
  </si>
  <si>
    <t>Commercial</t>
  </si>
  <si>
    <t>Retail</t>
  </si>
  <si>
    <t>Warehouse</t>
  </si>
  <si>
    <t>Manufacturing</t>
  </si>
  <si>
    <t>Laboratory</t>
  </si>
  <si>
    <t>Dock</t>
  </si>
  <si>
    <t>Airfield</t>
  </si>
  <si>
    <t>Station</t>
  </si>
  <si>
    <t>Response Time</t>
  </si>
  <si>
    <t>Station Index</t>
  </si>
  <si>
    <t>Station Name</t>
  </si>
  <si>
    <t>Building Index</t>
  </si>
  <si>
    <t>Building Name</t>
  </si>
  <si>
    <t>Period Start</t>
  </si>
  <si>
    <t>Period End</t>
  </si>
  <si>
    <t>Total Days</t>
  </si>
  <si>
    <t>Civilian</t>
  </si>
  <si>
    <t>F&amp;ES</t>
  </si>
  <si>
    <t>Building Fires</t>
  </si>
  <si>
    <t>Fire Injuries</t>
  </si>
  <si>
    <t>Vehicle Fires</t>
  </si>
  <si>
    <t>Non-Fire Injuries</t>
  </si>
  <si>
    <t>Other Fires</t>
  </si>
  <si>
    <t>Fire Deaths</t>
  </si>
  <si>
    <t>Overpressure Ruptures, Explosion, Overheat</t>
  </si>
  <si>
    <t>Non-Fire Deaths</t>
  </si>
  <si>
    <t>Medical Treatment</t>
  </si>
  <si>
    <t>Other Rescue</t>
  </si>
  <si>
    <t>Hazardous Conditions</t>
  </si>
  <si>
    <t>Service Calls</t>
  </si>
  <si>
    <t>Good Intent</t>
  </si>
  <si>
    <t>Severe Weather &amp; Natural Disaster</t>
  </si>
  <si>
    <t>Special Incident</t>
  </si>
  <si>
    <t>Unknown Incident</t>
  </si>
  <si>
    <t>Malicious False Calls</t>
  </si>
  <si>
    <t>Other False Calls</t>
  </si>
  <si>
    <t>Total Calls</t>
  </si>
  <si>
    <t>Vehicles</t>
  </si>
  <si>
    <t>Vehicle</t>
  </si>
  <si>
    <t>Ambulance 1</t>
  </si>
  <si>
    <t>Pumper</t>
  </si>
  <si>
    <t>EMS</t>
  </si>
  <si>
    <t>HazMat</t>
  </si>
  <si>
    <t>Command</t>
  </si>
  <si>
    <t>Building Types</t>
  </si>
  <si>
    <t>Vehicle Types</t>
  </si>
  <si>
    <t>Tanker</t>
  </si>
  <si>
    <t>Ambulance 2</t>
  </si>
  <si>
    <t>Ambulance 3</t>
  </si>
  <si>
    <t>Crew</t>
  </si>
  <si>
    <t>Mil</t>
  </si>
  <si>
    <t>Civ</t>
  </si>
  <si>
    <t>Maintenance Period</t>
  </si>
  <si>
    <t>Units</t>
  </si>
  <si>
    <t>Maintenance Time</t>
  </si>
  <si>
    <t>Replications</t>
  </si>
  <si>
    <t>Min</t>
  </si>
  <si>
    <t>Max</t>
  </si>
  <si>
    <t>1st Truck</t>
  </si>
  <si>
    <t>2nd Truck</t>
  </si>
  <si>
    <t>3rd Truck</t>
  </si>
  <si>
    <t>Average Response Time</t>
  </si>
  <si>
    <t>On Time</t>
  </si>
  <si>
    <t>Late</t>
  </si>
  <si>
    <t>Random Seed</t>
  </si>
  <si>
    <t>Groton, CT</t>
  </si>
  <si>
    <t>(7500 active duty + 12000 family members))</t>
  </si>
  <si>
    <t>(687 for base, 530 for PPV area)</t>
  </si>
  <si>
    <t>Buildings (incl. F&amp;ES)</t>
  </si>
  <si>
    <t>(243 for base per PCA, 160 major facilities per NLON website, found 130 on base map (+1 large PPV group (1495 units)))</t>
  </si>
  <si>
    <t>Station Types</t>
  </si>
  <si>
    <t>Auxiliary</t>
  </si>
  <si>
    <t>Port Operations</t>
  </si>
  <si>
    <t>Naval Submarine Support Center (NSSC)</t>
  </si>
  <si>
    <t>Naval Submarine Support Facility (NSSF)</t>
  </si>
  <si>
    <t>FISC Maintenance Warehouse</t>
  </si>
  <si>
    <t>Phone Company</t>
  </si>
  <si>
    <t>Fleet and Family Support Center</t>
  </si>
  <si>
    <t>Legal Center/Supply</t>
  </si>
  <si>
    <t>PSV/Electric Boat</t>
  </si>
  <si>
    <t>SUBASE Headquarters</t>
  </si>
  <si>
    <t>NAVSEC</t>
  </si>
  <si>
    <t>Fire Station 1</t>
  </si>
  <si>
    <t>Navy Exchange/Thrift</t>
  </si>
  <si>
    <t>Indoor Swimming Pool</t>
  </si>
  <si>
    <t>Public Works Dept</t>
  </si>
  <si>
    <t>Unknown</t>
  </si>
  <si>
    <t>Naval Submarine Research Medical Laboratory (NSRML)</t>
  </si>
  <si>
    <t>Submarine School</t>
  </si>
  <si>
    <t>Naval Submarine Support Facility (NSSF)/Ant. Shop</t>
  </si>
  <si>
    <t>Navy Undersea Medical Institute</t>
  </si>
  <si>
    <t>Brig</t>
  </si>
  <si>
    <t>Dealey Center</t>
  </si>
  <si>
    <t>Naval Criminal Investigative Service (NCIS)</t>
  </si>
  <si>
    <t>Morton Hall Gymnasium</t>
  </si>
  <si>
    <t>Morale Welfare &amp; Recreation (MWR)/Spikes</t>
  </si>
  <si>
    <t>Morale Welfare &amp; Recreation (MWR)</t>
  </si>
  <si>
    <t>Self Help</t>
  </si>
  <si>
    <t>Child Development Center</t>
  </si>
  <si>
    <t>Naval Submarine Support Facility (NSSF)/WEPS</t>
  </si>
  <si>
    <t>WT</t>
  </si>
  <si>
    <t>Defense Reutilization and Marketing Office (DRMO)</t>
  </si>
  <si>
    <t>Dolphin Exp.</t>
  </si>
  <si>
    <t>Navy Exchange</t>
  </si>
  <si>
    <t>Barracks – Groton Hall</t>
  </si>
  <si>
    <t>Barracks – Scorpion Hall</t>
  </si>
  <si>
    <t>Barracks – Gato Hall</t>
  </si>
  <si>
    <t>Barracks – Grayling Hall</t>
  </si>
  <si>
    <t>Electric Boat</t>
  </si>
  <si>
    <t>Barracks – O'Kane Hall</t>
  </si>
  <si>
    <t>Cross Hall Galley</t>
  </si>
  <si>
    <t>Navy Branch Health Clinic</t>
  </si>
  <si>
    <t>Public Works Dept Shop</t>
  </si>
  <si>
    <t>Barracks – Nautilus Hall</t>
  </si>
  <si>
    <t>Auto Shop/F&amp;ES Storage</t>
  </si>
  <si>
    <t>Navy Exchange/Package</t>
  </si>
  <si>
    <t>Security</t>
  </si>
  <si>
    <t>Naval Submarine Support Facility (NSSF)/Metal</t>
  </si>
  <si>
    <t>Commissary/Navy Exchange</t>
  </si>
  <si>
    <t>SUBASE Lanes Bowling Center</t>
  </si>
  <si>
    <t>Barracks – Triton Hall</t>
  </si>
  <si>
    <t>Barracks – Thresher Hall</t>
  </si>
  <si>
    <t>Naval Submarine Support Facility (NSSF)/SUP</t>
  </si>
  <si>
    <t>Pass and ID Office</t>
  </si>
  <si>
    <t>Veterinary Clinic</t>
  </si>
  <si>
    <t>Racquetball Center</t>
  </si>
  <si>
    <t>Morale Welfare &amp; Recreation (MWR)/Pest Control</t>
  </si>
  <si>
    <t>Barracks – Fulton Hall</t>
  </si>
  <si>
    <t>Thames View Marina</t>
  </si>
  <si>
    <t>Vacant</t>
  </si>
  <si>
    <t>Fuels</t>
  </si>
  <si>
    <t>Environmental Oily Waste</t>
  </si>
  <si>
    <t>Security Dog Kennel</t>
  </si>
  <si>
    <t>Barracks – Bishop Hall</t>
  </si>
  <si>
    <t>Supply/Chrimp</t>
  </si>
  <si>
    <t>ENV</t>
  </si>
  <si>
    <t>Naval Submarine Support Facility (NSSF)/Nuclear Regional Maintenance Department</t>
  </si>
  <si>
    <t>Liberty Recreation Center</t>
  </si>
  <si>
    <t>Nautilus</t>
  </si>
  <si>
    <t>Small Boat Maintenance</t>
  </si>
  <si>
    <t>Gate 7 Guard Shack</t>
  </si>
  <si>
    <t>Truck Inspection</t>
  </si>
  <si>
    <t>Sub Escape Trainer</t>
  </si>
  <si>
    <t>Crane Maintenance Facility</t>
  </si>
  <si>
    <t>Submarine Learning Center</t>
  </si>
  <si>
    <t>109A</t>
  </si>
  <si>
    <t>MAGFAC</t>
  </si>
  <si>
    <t>587A</t>
  </si>
  <si>
    <t>Gate 1 Guard Shack</t>
  </si>
  <si>
    <t>CH 1001</t>
  </si>
  <si>
    <t>Chapel</t>
  </si>
  <si>
    <t>CH 1005</t>
  </si>
  <si>
    <t>Dolphin Mart</t>
  </si>
  <si>
    <t>CH 905</t>
  </si>
  <si>
    <t>Morale Welfare &amp; Recreation (MWR)/Youth Center</t>
  </si>
  <si>
    <t>DF 50</t>
  </si>
  <si>
    <t>Navy Lodge</t>
  </si>
  <si>
    <t>FIFE EST</t>
  </si>
  <si>
    <t>P1</t>
  </si>
  <si>
    <t>Pier 1</t>
  </si>
  <si>
    <t>P10</t>
  </si>
  <si>
    <t>Pier 10</t>
  </si>
  <si>
    <t>P2</t>
  </si>
  <si>
    <t>P3</t>
  </si>
  <si>
    <t>Pier 3</t>
  </si>
  <si>
    <t>P4</t>
  </si>
  <si>
    <t>Pier 4</t>
  </si>
  <si>
    <t>P5</t>
  </si>
  <si>
    <t>Pier 5</t>
  </si>
  <si>
    <t>P6</t>
  </si>
  <si>
    <t>Pier 6</t>
  </si>
  <si>
    <t>P7</t>
  </si>
  <si>
    <t>Pier 7</t>
  </si>
  <si>
    <t>P8</t>
  </si>
  <si>
    <t>Pier 8</t>
  </si>
  <si>
    <t>P9</t>
  </si>
  <si>
    <t>Pier 9</t>
  </si>
  <si>
    <t>PP-141</t>
  </si>
  <si>
    <t>Fire Station 2</t>
  </si>
  <si>
    <t>PPV</t>
  </si>
  <si>
    <t>PPV Housing</t>
  </si>
  <si>
    <t>SUBASE New London Station 1 (Building 107)</t>
  </si>
  <si>
    <t>PPV Housing Station 2 (Building PP-141)</t>
  </si>
  <si>
    <t>City of Groton VFD Station 1</t>
  </si>
  <si>
    <t>Poquonnock Bridge VFD Long Hill Station</t>
  </si>
  <si>
    <t>Groton Ambulance Station 1</t>
  </si>
  <si>
    <t>Ladder Co-15</t>
  </si>
  <si>
    <t>Ambulance XX</t>
  </si>
  <si>
    <t>Excursion</t>
  </si>
  <si>
    <t>Engine Co-25</t>
  </si>
  <si>
    <t>HazMat XX</t>
  </si>
  <si>
    <t>Hazmat</t>
  </si>
  <si>
    <t>Reserve Ambulance</t>
  </si>
  <si>
    <t>Explorer</t>
  </si>
  <si>
    <t>Tahoe</t>
  </si>
  <si>
    <t>Dodge Crew Cab</t>
  </si>
  <si>
    <t>Engine G-11</t>
  </si>
  <si>
    <t>Ladder G-15</t>
  </si>
  <si>
    <t>Rescue G-27</t>
  </si>
  <si>
    <t>Engine G-33</t>
  </si>
  <si>
    <t>Ladder G-35</t>
  </si>
  <si>
    <t>Ambulance 4</t>
  </si>
  <si>
    <t>Ambulance 5</t>
  </si>
  <si>
    <t>Fire Origination</t>
  </si>
  <si>
    <t>Final Spread Limited to:</t>
  </si>
  <si>
    <t>Probability</t>
  </si>
  <si>
    <t>Prob Bins</t>
  </si>
  <si>
    <t>Damage/Scale</t>
  </si>
  <si>
    <t>alpha</t>
  </si>
  <si>
    <t>beta</t>
  </si>
  <si>
    <t>Probability Given Origination</t>
  </si>
  <si>
    <t>Ground Level</t>
  </si>
  <si>
    <t>Original Room</t>
  </si>
  <si>
    <t>2 rooms on same floor</t>
  </si>
  <si>
    <t>3 rooms on same floor</t>
  </si>
  <si>
    <t>1 Room in Other Floor</t>
  </si>
  <si>
    <t>Whole House</t>
  </si>
  <si>
    <t>%Prob Fire Starting at Ground Level (1-P for Uppel Level)</t>
  </si>
  <si>
    <t>Upper Level</t>
  </si>
  <si>
    <t>% Prob Spread Room to Room</t>
  </si>
  <si>
    <t>% Prob Spread from floor to floor (after adjacent rooms ignited)</t>
  </si>
  <si>
    <t>Crew on Duty</t>
  </si>
  <si>
    <t>Response Times in Minutes</t>
  </si>
  <si>
    <t>Percent On Time</t>
  </si>
  <si>
    <t>Median</t>
  </si>
  <si>
    <t>3rd Quartile</t>
  </si>
  <si>
    <t>2nd Quartile</t>
  </si>
  <si>
    <t>1st Quartile</t>
  </si>
  <si>
    <t>Fire Loss vs. Timeliness</t>
  </si>
  <si>
    <t>Reps:</t>
  </si>
  <si>
    <t>Base:</t>
  </si>
  <si>
    <t>Engine Co-12</t>
  </si>
  <si>
    <t>SUBASE New London (Case 1)</t>
  </si>
</sst>
</file>

<file path=xl/styles.xml><?xml version="1.0" encoding="utf-8"?>
<styleSheet xmlns="http://schemas.openxmlformats.org/spreadsheetml/2006/main">
  <numFmts count="1">
    <numFmt numFmtId="164" formatCode="mm/dd/yy"/>
  </numFmts>
  <fonts count="7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/>
    <xf numFmtId="0" fontId="1" fillId="0" borderId="0" xfId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0" xfId="1" applyFont="1"/>
    <xf numFmtId="0" fontId="1" fillId="0" borderId="0" xfId="1" applyBorder="1"/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0" xfId="1" applyNumberFormat="1"/>
    <xf numFmtId="2" fontId="1" fillId="0" borderId="0" xfId="1" applyNumberFormat="1" applyFill="1" applyBorder="1" applyAlignment="1">
      <alignment horizontal="center"/>
    </xf>
    <xf numFmtId="2" fontId="1" fillId="0" borderId="5" xfId="1" applyNumberForma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2" fontId="1" fillId="2" borderId="0" xfId="1" applyNumberFormat="1" applyFill="1" applyBorder="1" applyAlignment="1">
      <alignment horizontal="center"/>
    </xf>
    <xf numFmtId="2" fontId="1" fillId="2" borderId="5" xfId="1" applyNumberFormat="1" applyFill="1" applyBorder="1" applyAlignment="1">
      <alignment horizontal="center"/>
    </xf>
    <xf numFmtId="2" fontId="1" fillId="3" borderId="0" xfId="1" applyNumberFormat="1" applyFill="1"/>
    <xf numFmtId="0" fontId="1" fillId="0" borderId="1" xfId="1" applyBorder="1"/>
    <xf numFmtId="0" fontId="1" fillId="0" borderId="2" xfId="1" applyBorder="1"/>
    <xf numFmtId="0" fontId="1" fillId="4" borderId="3" xfId="1" applyFill="1" applyBorder="1" applyAlignment="1">
      <alignment horizontal="center"/>
    </xf>
    <xf numFmtId="0" fontId="1" fillId="0" borderId="4" xfId="1" applyBorder="1"/>
    <xf numFmtId="0" fontId="1" fillId="0" borderId="5" xfId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1" fillId="0" borderId="8" xfId="1" applyBorder="1"/>
    <xf numFmtId="0" fontId="1" fillId="4" borderId="8" xfId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Average Response Time</c:v>
          </c:tx>
          <c:spPr>
            <a:solidFill>
              <a:schemeClr val="accent2">
                <a:lumMod val="75000"/>
              </a:schemeClr>
            </a:solidFill>
          </c:spPr>
          <c:dLbls>
            <c:numFmt formatCode="#,##0.00" sourceLinked="0"/>
            <c:showVal val="1"/>
          </c:dLbls>
          <c:cat>
            <c:strRef>
              <c:f>Results!$D$2:$D$4</c:f>
              <c:strCache>
                <c:ptCount val="3"/>
                <c:pt idx="0">
                  <c:v>1st Truck</c:v>
                </c:pt>
                <c:pt idx="1">
                  <c:v>2nd Truck</c:v>
                </c:pt>
                <c:pt idx="2">
                  <c:v>3rd Truck</c:v>
                </c:pt>
              </c:strCache>
            </c:strRef>
          </c:cat>
          <c:val>
            <c:numRef>
              <c:f>Results!$E$2:$E$4</c:f>
              <c:numCache>
                <c:formatCode>General</c:formatCode>
                <c:ptCount val="3"/>
                <c:pt idx="0">
                  <c:v>4.2544093132019043</c:v>
                </c:pt>
                <c:pt idx="1">
                  <c:v>4.8594331741333008</c:v>
                </c:pt>
                <c:pt idx="2">
                  <c:v>5.5711650848388672</c:v>
                </c:pt>
              </c:numCache>
            </c:numRef>
          </c:val>
        </c:ser>
        <c:axId val="145704448"/>
        <c:axId val="145706368"/>
      </c:barChart>
      <c:catAx>
        <c:axId val="145704448"/>
        <c:scaling>
          <c:orientation val="minMax"/>
        </c:scaling>
        <c:axPos val="b"/>
        <c:tickLblPos val="nextTo"/>
        <c:crossAx val="145706368"/>
        <c:crosses val="autoZero"/>
        <c:auto val="1"/>
        <c:lblAlgn val="ctr"/>
        <c:lblOffset val="100"/>
      </c:catAx>
      <c:valAx>
        <c:axId val="14570636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45704448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14" r="0.7000000000000014" t="0.750000000000001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Response Times in Minutes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Results!$L$2</c:f>
              <c:strCache>
                <c:ptCount val="1"/>
                <c:pt idx="0">
                  <c:v>1st Truck</c:v>
                </c:pt>
              </c:strCache>
            </c:strRef>
          </c:tx>
          <c:cat>
            <c:numRef>
              <c:f>Results!$K$3:$K$17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Results!$L$3:$L$17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78</c:v>
                </c:pt>
                <c:pt idx="3">
                  <c:v>125</c:v>
                </c:pt>
                <c:pt idx="4">
                  <c:v>79</c:v>
                </c:pt>
                <c:pt idx="5">
                  <c:v>24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Results!$M$2</c:f>
              <c:strCache>
                <c:ptCount val="1"/>
                <c:pt idx="0">
                  <c:v>2nd Truck</c:v>
                </c:pt>
              </c:strCache>
            </c:strRef>
          </c:tx>
          <c:cat>
            <c:numRef>
              <c:f>Results!$K$3:$K$17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Results!$M$3:$M$17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92</c:v>
                </c:pt>
                <c:pt idx="4">
                  <c:v>83</c:v>
                </c:pt>
                <c:pt idx="5">
                  <c:v>67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Results!$N$2</c:f>
              <c:strCache>
                <c:ptCount val="1"/>
                <c:pt idx="0">
                  <c:v>3rd Truck</c:v>
                </c:pt>
              </c:strCache>
            </c:strRef>
          </c:tx>
          <c:cat>
            <c:numRef>
              <c:f>Results!$K$3:$K$17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Results!$N$3:$N$17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51</c:v>
                </c:pt>
                <c:pt idx="4">
                  <c:v>85</c:v>
                </c:pt>
                <c:pt idx="5">
                  <c:v>104</c:v>
                </c:pt>
                <c:pt idx="6">
                  <c:v>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6978688"/>
        <c:axId val="146984320"/>
      </c:barChart>
      <c:catAx>
        <c:axId val="146978688"/>
        <c:scaling>
          <c:orientation val="minMax"/>
        </c:scaling>
        <c:axPos val="b"/>
        <c:numFmt formatCode="General" sourceLinked="1"/>
        <c:tickLblPos val="nextTo"/>
        <c:crossAx val="146984320"/>
        <c:crosses val="autoZero"/>
        <c:auto val="1"/>
        <c:lblAlgn val="ctr"/>
        <c:lblOffset val="100"/>
      </c:catAx>
      <c:valAx>
        <c:axId val="146984320"/>
        <c:scaling>
          <c:orientation val="minMax"/>
        </c:scaling>
        <c:axPos val="l"/>
        <c:majorGridlines/>
        <c:numFmt formatCode="General" sourceLinked="1"/>
        <c:tickLblPos val="nextTo"/>
        <c:crossAx val="1469786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44" l="0.7000000000000014" r="0.7000000000000014" t="0.750000000000001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First Truck Percent On</a:t>
            </a:r>
            <a:r>
              <a:rPr lang="en-US" sz="1400" baseline="0"/>
              <a:t> Time</a:t>
            </a:r>
            <a:endParaRPr lang="en-US" sz="1400"/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Results!$H$2:$I$2</c:f>
              <c:strCache>
                <c:ptCount val="2"/>
                <c:pt idx="0">
                  <c:v>On Time</c:v>
                </c:pt>
                <c:pt idx="1">
                  <c:v>Late</c:v>
                </c:pt>
              </c:strCache>
            </c:strRef>
          </c:cat>
          <c:val>
            <c:numRef>
              <c:f>Results!$H$3:$I$3</c:f>
              <c:numCache>
                <c:formatCode>General</c:formatCode>
                <c:ptCount val="2"/>
                <c:pt idx="0">
                  <c:v>0.77999997138977051</c:v>
                </c:pt>
                <c:pt idx="1">
                  <c:v>0.2199999988079071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  <c:dispBlanksAs val="zero"/>
  </c:chart>
  <c:printSettings>
    <c:headerFooter/>
    <c:pageMargins b="0.75000000000000144" l="0.7000000000000014" r="0.7000000000000014" t="0.750000000000001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Second Truck Percent On Time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Results!$H$2:$I$2</c:f>
              <c:strCache>
                <c:ptCount val="2"/>
                <c:pt idx="0">
                  <c:v>On Time</c:v>
                </c:pt>
                <c:pt idx="1">
                  <c:v>Late</c:v>
                </c:pt>
              </c:strCache>
            </c:strRef>
          </c:cat>
          <c:val>
            <c:numRef>
              <c:f>Results!$H$4:$I$4</c:f>
              <c:numCache>
                <c:formatCode>General</c:formatCode>
                <c:ptCount val="2"/>
                <c:pt idx="0">
                  <c:v>0.55000001192092896</c:v>
                </c:pt>
                <c:pt idx="1">
                  <c:v>0.44999998807907104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  <c:dispBlanksAs val="zero"/>
  </c:chart>
  <c:printSettings>
    <c:headerFooter/>
    <c:pageMargins b="0.75000000000000144" l="0.7000000000000014" r="0.7000000000000014" t="0.750000000000001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Third Truck Percent On Time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Results!$H$2:$I$2</c:f>
              <c:strCache>
                <c:ptCount val="2"/>
                <c:pt idx="0">
                  <c:v>On Time</c:v>
                </c:pt>
                <c:pt idx="1">
                  <c:v>Late</c:v>
                </c:pt>
              </c:strCache>
            </c:strRef>
          </c:cat>
          <c:val>
            <c:numRef>
              <c:f>Results!$H$5:$I$5</c:f>
              <c:numCache>
                <c:formatCode>General</c:formatCode>
                <c:ptCount val="2"/>
                <c:pt idx="0">
                  <c:v>0.2800000011920929</c:v>
                </c:pt>
                <c:pt idx="1">
                  <c:v>0.72000002861022949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  <c:dispBlanksAs val="zero"/>
  </c:chart>
  <c:printSettings>
    <c:headerFooter/>
    <c:pageMargins b="0.75000000000000144" l="0.7000000000000014" r="0.7000000000000014" t="0.750000000000001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Fire</a:t>
            </a:r>
            <a:r>
              <a:rPr lang="en-US" sz="1200" baseline="0"/>
              <a:t> Loss vs. Truck Timeliness</a:t>
            </a:r>
            <a:endParaRPr lang="en-US" sz="12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Results!$P$14</c:f>
              <c:strCache>
                <c:ptCount val="1"/>
                <c:pt idx="0">
                  <c:v>1st Quartile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Results!$Q$15:$R$15</c:f>
                <c:numCache>
                  <c:formatCode>General</c:formatCode>
                  <c:ptCount val="2"/>
                  <c:pt idx="0">
                    <c:v>6.0109123587608337E-2</c:v>
                  </c:pt>
                  <c:pt idx="1">
                    <c:v>9.906034916639328E-2</c:v>
                  </c:pt>
                </c:numCache>
              </c:numRef>
            </c:minus>
          </c:errBars>
          <c:val>
            <c:numRef>
              <c:f>Results!$Q$14:$R$14</c:f>
              <c:numCache>
                <c:formatCode>General</c:formatCode>
                <c:ptCount val="2"/>
                <c:pt idx="0">
                  <c:v>6.0109123587608337E-2</c:v>
                </c:pt>
                <c:pt idx="1">
                  <c:v>9.906034916639328E-2</c:v>
                </c:pt>
              </c:numCache>
            </c:numRef>
          </c:val>
        </c:ser>
        <c:ser>
          <c:idx val="1"/>
          <c:order val="1"/>
          <c:tx>
            <c:strRef>
              <c:f>Results!$P$13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Results!$Q$13:$R$13</c:f>
              <c:numCache>
                <c:formatCode>General</c:formatCode>
                <c:ptCount val="2"/>
                <c:pt idx="0">
                  <c:v>4.7278113663196564E-2</c:v>
                </c:pt>
                <c:pt idx="1">
                  <c:v>4.5813493430614471E-2</c:v>
                </c:pt>
              </c:numCache>
            </c:numRef>
          </c:val>
        </c:ser>
        <c:ser>
          <c:idx val="2"/>
          <c:order val="2"/>
          <c:tx>
            <c:strRef>
              <c:f>Results!$P$12</c:f>
              <c:strCache>
                <c:ptCount val="1"/>
                <c:pt idx="0">
                  <c:v>3rd Quartile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rrBars>
            <c:errBarType val="plus"/>
            <c:errValType val="cust"/>
            <c:plus>
              <c:numRef>
                <c:f>Results!$Q$11:$R$11</c:f>
                <c:numCache>
                  <c:formatCode>General</c:formatCode>
                  <c:ptCount val="2"/>
                  <c:pt idx="0">
                    <c:v>0.29850417375564575</c:v>
                  </c:pt>
                  <c:pt idx="1">
                    <c:v>0.3013935387134552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Results!$Q$12:$R$12</c:f>
              <c:numCache>
                <c:formatCode>General</c:formatCode>
                <c:ptCount val="2"/>
                <c:pt idx="0">
                  <c:v>5.8839969336986542E-2</c:v>
                </c:pt>
                <c:pt idx="1">
                  <c:v>0.11729191243648529</c:v>
                </c:pt>
              </c:numCache>
            </c:numRef>
          </c:val>
        </c:ser>
        <c:overlap val="100"/>
        <c:axId val="145132160"/>
        <c:axId val="145138048"/>
      </c:barChart>
      <c:catAx>
        <c:axId val="145132160"/>
        <c:scaling>
          <c:orientation val="minMax"/>
        </c:scaling>
        <c:axPos val="b"/>
        <c:tickLblPos val="nextTo"/>
        <c:crossAx val="145138048"/>
        <c:crosses val="autoZero"/>
        <c:auto val="1"/>
        <c:lblAlgn val="ctr"/>
        <c:lblOffset val="100"/>
      </c:catAx>
      <c:valAx>
        <c:axId val="145138048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145132160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14" r="0.7000000000000014" t="0.75000000000000144" header="0.30000000000000021" footer="0.30000000000000021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</xdr:row>
      <xdr:rowOff>50800</xdr:rowOff>
    </xdr:from>
    <xdr:to>
      <xdr:col>4</xdr:col>
      <xdr:colOff>409575</xdr:colOff>
      <xdr:row>11</xdr:row>
      <xdr:rowOff>114300</xdr:rowOff>
    </xdr:to>
    <xdr:sp macro="[0]!main" textlink="">
      <xdr:nvSpPr>
        <xdr:cNvPr id="2" name="Rounded Rectangle 1"/>
        <xdr:cNvSpPr/>
      </xdr:nvSpPr>
      <xdr:spPr>
        <a:xfrm>
          <a:off x="2962275" y="1574800"/>
          <a:ext cx="914400" cy="635000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Run</a:t>
          </a:r>
          <a:r>
            <a:rPr lang="en-US" sz="1100" baseline="0"/>
            <a:t> Simulation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2" name="TextBox 1"/>
        <xdr:cNvSpPr txBox="1"/>
      </xdr:nvSpPr>
      <xdr:spPr>
        <a:xfrm>
          <a:off x="142875" y="3238500"/>
          <a:ext cx="474345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-</a:t>
          </a:r>
          <a:r>
            <a:rPr lang="en-US" sz="1100" baseline="0"/>
            <a:t> Determined the general shape for fire that originates downstairs and engulfs the whole house can be modeled by the same function as the Weibull PDF with parameters: a= 4, b=15;  Fire that originate upstairs and engulfs the whole house: a=3.6, b=17. </a:t>
          </a:r>
        </a:p>
        <a:p>
          <a:endParaRPr lang="en-US" sz="1100" baseline="0"/>
        </a:p>
        <a:p>
          <a:r>
            <a:rPr lang="en-US" sz="1100" baseline="0"/>
            <a:t>- Even though fires may originate in a similar manner, several are self contained without engulfing the whole house.  Parameters for these fires are solved in the 'scaling fire parameter solver' sheet.  </a:t>
          </a:r>
        </a:p>
        <a:p>
          <a:endParaRPr lang="en-US" sz="1100" baseline="0"/>
        </a:p>
        <a:p>
          <a:r>
            <a:rPr lang="en-US" sz="1100" baseline="0"/>
            <a:t>- Probably of fire spreading from room to room and floor to floor are variables that can be adjusted to reflect the nature of the building.  Initial values determined from a study findings from Columbia University (to be referenced).</a:t>
          </a:r>
        </a:p>
        <a:p>
          <a:endParaRPr lang="en-US" sz="1100" baseline="0"/>
        </a:p>
        <a:p>
          <a:r>
            <a:rPr lang="en-US" sz="1100" baseline="0"/>
            <a:t>-The probability of fire origination location and probabilities of spread are used to determine the probability of each fire scenario.</a:t>
          </a:r>
        </a:p>
        <a:p>
          <a:endParaRPr lang="en-US" sz="1100" baseline="0"/>
        </a:p>
        <a:p>
          <a:r>
            <a:rPr lang="en-US" sz="1100" baseline="0"/>
            <a:t>- Random draw from the fire origination / spread probability distribuition feeds in to the 'model' sheet.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9524</xdr:rowOff>
    </xdr:from>
    <xdr:to>
      <xdr:col>9</xdr:col>
      <xdr:colOff>0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9526</xdr:colOff>
      <xdr:row>5</xdr:row>
      <xdr:rowOff>9524</xdr:rowOff>
    </xdr:from>
    <xdr:to>
      <xdr:col>13</xdr:col>
      <xdr:colOff>581026</xdr:colOff>
      <xdr:row>18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17</xdr:row>
      <xdr:rowOff>190499</xdr:rowOff>
    </xdr:from>
    <xdr:to>
      <xdr:col>4</xdr:col>
      <xdr:colOff>0</xdr:colOff>
      <xdr:row>29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17</xdr:row>
      <xdr:rowOff>190499</xdr:rowOff>
    </xdr:from>
    <xdr:to>
      <xdr:col>9</xdr:col>
      <xdr:colOff>0</xdr:colOff>
      <xdr:row>29</xdr:row>
      <xdr:rowOff>180974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9524</xdr:colOff>
      <xdr:row>18</xdr:row>
      <xdr:rowOff>9525</xdr:rowOff>
    </xdr:from>
    <xdr:to>
      <xdr:col>13</xdr:col>
      <xdr:colOff>590549</xdr:colOff>
      <xdr:row>29</xdr:row>
      <xdr:rowOff>171450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5</xdr:row>
      <xdr:rowOff>0</xdr:rowOff>
    </xdr:from>
    <xdr:to>
      <xdr:col>4</xdr:col>
      <xdr:colOff>9525</xdr:colOff>
      <xdr:row>17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0.20779</cdr:x>
      <cdr:y>0.88846</cdr:y>
    </cdr:from>
    <cdr:to>
      <cdr:x>0.49675</cdr:x>
      <cdr:y>0.96923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" y="2200275"/>
          <a:ext cx="847725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On Time</a:t>
          </a: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0.5974</cdr:x>
      <cdr:y>0.89231</cdr:y>
    </cdr:from>
    <cdr:to>
      <cdr:x>0.88636</cdr:x>
      <cdr:y>0.97308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52600" y="2209800"/>
          <a:ext cx="847725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Late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tallation_subase_nlon_case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Types"/>
      <sheetName val="Buildings"/>
      <sheetName val="Stations"/>
      <sheetName val="Vehicles"/>
      <sheetName val="ResponseTime"/>
      <sheetName val="CallData"/>
    </sheetNames>
    <sheetDataSet>
      <sheetData sheetId="0" refreshError="1"/>
      <sheetData sheetId="1">
        <row r="2">
          <cell r="B2" t="str">
            <v>Pumper</v>
          </cell>
          <cell r="C2" t="str">
            <v>Mil</v>
          </cell>
        </row>
        <row r="3">
          <cell r="B3" t="str">
            <v>Tanker</v>
          </cell>
          <cell r="C3" t="str">
            <v>Civ</v>
          </cell>
        </row>
        <row r="4">
          <cell r="B4" t="str">
            <v>EMS</v>
          </cell>
        </row>
        <row r="5">
          <cell r="B5" t="str">
            <v>HazMat</v>
          </cell>
        </row>
        <row r="6">
          <cell r="B6" t="str">
            <v>Command</v>
          </cell>
        </row>
        <row r="7">
          <cell r="B7" t="str">
            <v>Auxiliary</v>
          </cell>
        </row>
      </sheetData>
      <sheetData sheetId="2">
        <row r="2">
          <cell r="A2">
            <v>1</v>
          </cell>
          <cell r="B2">
            <v>1</v>
          </cell>
          <cell r="C2" t="str">
            <v>Port Operations</v>
          </cell>
          <cell r="D2" t="str">
            <v>Dock</v>
          </cell>
          <cell r="E2">
            <v>1</v>
          </cell>
          <cell r="F2">
            <v>5000</v>
          </cell>
        </row>
        <row r="3">
          <cell r="A3">
            <v>2</v>
          </cell>
          <cell r="B3">
            <v>17</v>
          </cell>
          <cell r="C3" t="str">
            <v>Naval Submarine Support Center (NSSC)</v>
          </cell>
          <cell r="D3" t="str">
            <v>Commercial</v>
          </cell>
          <cell r="E3">
            <v>1</v>
          </cell>
          <cell r="F3">
            <v>5000</v>
          </cell>
        </row>
        <row r="4">
          <cell r="A4">
            <v>3</v>
          </cell>
          <cell r="B4">
            <v>20</v>
          </cell>
          <cell r="C4" t="str">
            <v>Naval Submarine Support Facility (NSSF)</v>
          </cell>
          <cell r="D4" t="str">
            <v>Manufacturing</v>
          </cell>
          <cell r="E4">
            <v>1</v>
          </cell>
          <cell r="F4">
            <v>10000</v>
          </cell>
        </row>
        <row r="5">
          <cell r="A5">
            <v>4</v>
          </cell>
          <cell r="B5">
            <v>33</v>
          </cell>
          <cell r="C5" t="str">
            <v>FISC Maintenance Warehouse</v>
          </cell>
          <cell r="D5" t="str">
            <v>Warehouse</v>
          </cell>
          <cell r="E5">
            <v>2</v>
          </cell>
          <cell r="F5">
            <v>5000</v>
          </cell>
        </row>
        <row r="6">
          <cell r="A6">
            <v>5</v>
          </cell>
          <cell r="B6">
            <v>38</v>
          </cell>
          <cell r="C6" t="str">
            <v>Naval Submarine Support Facility (NSSF)</v>
          </cell>
          <cell r="D6" t="str">
            <v>Manufacturing</v>
          </cell>
          <cell r="E6">
            <v>1</v>
          </cell>
          <cell r="F6">
            <v>10000</v>
          </cell>
        </row>
        <row r="7">
          <cell r="A7">
            <v>6</v>
          </cell>
          <cell r="B7">
            <v>40</v>
          </cell>
          <cell r="C7" t="str">
            <v>Naval Submarine Support Facility (NSSF)</v>
          </cell>
          <cell r="D7" t="str">
            <v>Manufacturing</v>
          </cell>
          <cell r="E7">
            <v>1</v>
          </cell>
          <cell r="F7">
            <v>10000</v>
          </cell>
        </row>
        <row r="8">
          <cell r="A8">
            <v>7</v>
          </cell>
          <cell r="B8">
            <v>76</v>
          </cell>
          <cell r="C8" t="str">
            <v>Naval Submarine Support Center (NSSC)</v>
          </cell>
          <cell r="D8" t="str">
            <v>Commercial</v>
          </cell>
          <cell r="E8">
            <v>3</v>
          </cell>
          <cell r="F8">
            <v>5000</v>
          </cell>
        </row>
        <row r="9">
          <cell r="A9">
            <v>8</v>
          </cell>
          <cell r="B9">
            <v>77</v>
          </cell>
          <cell r="C9" t="str">
            <v>Phone Company</v>
          </cell>
          <cell r="D9" t="str">
            <v>Commercial</v>
          </cell>
          <cell r="E9">
            <v>1</v>
          </cell>
          <cell r="F9">
            <v>2000</v>
          </cell>
        </row>
        <row r="10">
          <cell r="A10">
            <v>9</v>
          </cell>
          <cell r="B10">
            <v>83</v>
          </cell>
          <cell r="C10" t="str">
            <v>Fleet and Family Support Center</v>
          </cell>
          <cell r="D10" t="str">
            <v>Commercial</v>
          </cell>
          <cell r="E10">
            <v>3</v>
          </cell>
          <cell r="F10">
            <v>30000</v>
          </cell>
        </row>
        <row r="11">
          <cell r="A11">
            <v>10</v>
          </cell>
          <cell r="B11">
            <v>84</v>
          </cell>
          <cell r="C11" t="str">
            <v>Legal Center/Supply</v>
          </cell>
          <cell r="D11" t="str">
            <v>Commercial</v>
          </cell>
          <cell r="E11">
            <v>1</v>
          </cell>
          <cell r="F11">
            <v>5000</v>
          </cell>
        </row>
        <row r="12">
          <cell r="A12">
            <v>11</v>
          </cell>
          <cell r="B12">
            <v>85</v>
          </cell>
          <cell r="C12" t="str">
            <v>PSV/Electric Boat</v>
          </cell>
          <cell r="D12" t="str">
            <v>Commercial</v>
          </cell>
          <cell r="E12">
            <v>2</v>
          </cell>
          <cell r="F12">
            <v>5000</v>
          </cell>
        </row>
        <row r="13">
          <cell r="A13">
            <v>12</v>
          </cell>
          <cell r="B13">
            <v>86</v>
          </cell>
          <cell r="C13" t="str">
            <v>SUBASE Headquarters</v>
          </cell>
          <cell r="D13" t="str">
            <v>Commercial</v>
          </cell>
          <cell r="E13">
            <v>4</v>
          </cell>
          <cell r="F13">
            <v>5000</v>
          </cell>
        </row>
        <row r="14">
          <cell r="A14">
            <v>13</v>
          </cell>
          <cell r="B14">
            <v>87</v>
          </cell>
          <cell r="C14" t="str">
            <v>Naval Submarine Support Center (NSSC)</v>
          </cell>
          <cell r="D14" t="str">
            <v>Commercial</v>
          </cell>
          <cell r="E14">
            <v>3</v>
          </cell>
          <cell r="F14">
            <v>5000</v>
          </cell>
        </row>
        <row r="15">
          <cell r="A15">
            <v>14</v>
          </cell>
          <cell r="B15">
            <v>89</v>
          </cell>
          <cell r="C15" t="str">
            <v>Naval Submarine Support Facility (NSSF)</v>
          </cell>
          <cell r="D15" t="str">
            <v>Manufacturing</v>
          </cell>
          <cell r="E15">
            <v>1</v>
          </cell>
          <cell r="F15">
            <v>10000</v>
          </cell>
        </row>
        <row r="16">
          <cell r="A16">
            <v>15</v>
          </cell>
          <cell r="B16">
            <v>103</v>
          </cell>
          <cell r="C16" t="str">
            <v>Naval Submarine Support Facility (NSSF)</v>
          </cell>
          <cell r="D16" t="str">
            <v>Manufacturing</v>
          </cell>
          <cell r="E16">
            <v>1</v>
          </cell>
          <cell r="F16">
            <v>10000</v>
          </cell>
        </row>
        <row r="17">
          <cell r="A17">
            <v>16</v>
          </cell>
          <cell r="B17">
            <v>106</v>
          </cell>
          <cell r="C17" t="str">
            <v>NAVSEC</v>
          </cell>
          <cell r="D17" t="str">
            <v>Commercial</v>
          </cell>
          <cell r="E17">
            <v>3</v>
          </cell>
          <cell r="F17">
            <v>5000</v>
          </cell>
        </row>
        <row r="18">
          <cell r="A18">
            <v>17</v>
          </cell>
          <cell r="B18">
            <v>107</v>
          </cell>
          <cell r="C18" t="str">
            <v>Fire Station 1</v>
          </cell>
          <cell r="D18" t="str">
            <v>Commercial</v>
          </cell>
          <cell r="E18">
            <v>2</v>
          </cell>
          <cell r="F18">
            <v>1550</v>
          </cell>
        </row>
        <row r="19">
          <cell r="A19">
            <v>18</v>
          </cell>
          <cell r="B19">
            <v>108</v>
          </cell>
          <cell r="C19" t="str">
            <v>Navy Exchange/Thrift</v>
          </cell>
          <cell r="D19" t="str">
            <v>Retail</v>
          </cell>
          <cell r="E19">
            <v>1</v>
          </cell>
          <cell r="F19">
            <v>20000</v>
          </cell>
        </row>
        <row r="20">
          <cell r="A20">
            <v>19</v>
          </cell>
          <cell r="B20">
            <v>120</v>
          </cell>
          <cell r="C20" t="str">
            <v>Indoor Swimming Pool</v>
          </cell>
          <cell r="D20" t="str">
            <v>Residential</v>
          </cell>
          <cell r="E20">
            <v>1</v>
          </cell>
          <cell r="F20">
            <v>18000</v>
          </cell>
        </row>
        <row r="21">
          <cell r="A21">
            <v>20</v>
          </cell>
          <cell r="B21">
            <v>135</v>
          </cell>
          <cell r="C21" t="str">
            <v>Public Works Dept</v>
          </cell>
          <cell r="D21" t="str">
            <v>Commercial</v>
          </cell>
          <cell r="E21">
            <v>2</v>
          </cell>
          <cell r="F21">
            <v>5000</v>
          </cell>
        </row>
        <row r="22">
          <cell r="A22">
            <v>21</v>
          </cell>
          <cell r="B22">
            <v>137</v>
          </cell>
          <cell r="C22" t="str">
            <v>Unknown</v>
          </cell>
          <cell r="D22" t="str">
            <v>Commercial</v>
          </cell>
          <cell r="E22">
            <v>1</v>
          </cell>
          <cell r="F22">
            <v>2000</v>
          </cell>
        </row>
        <row r="23">
          <cell r="A23">
            <v>22</v>
          </cell>
          <cell r="B23">
            <v>141</v>
          </cell>
          <cell r="C23" t="str">
            <v>Naval Submarine Research Medical Laboratory (NSRML)</v>
          </cell>
          <cell r="D23" t="str">
            <v>Laboratory</v>
          </cell>
          <cell r="E23">
            <v>2</v>
          </cell>
          <cell r="F23">
            <v>25000</v>
          </cell>
        </row>
        <row r="24">
          <cell r="A24">
            <v>23</v>
          </cell>
          <cell r="B24">
            <v>148</v>
          </cell>
          <cell r="C24" t="str">
            <v>Naval Submarine Research Medical Laboratory (NSRML)</v>
          </cell>
          <cell r="D24" t="str">
            <v>Laboratory</v>
          </cell>
          <cell r="E24">
            <v>2</v>
          </cell>
          <cell r="F24">
            <v>25000</v>
          </cell>
        </row>
        <row r="25">
          <cell r="A25">
            <v>24</v>
          </cell>
          <cell r="B25">
            <v>152</v>
          </cell>
          <cell r="C25" t="str">
            <v>Submarine School</v>
          </cell>
          <cell r="D25" t="str">
            <v>Commercial</v>
          </cell>
          <cell r="E25">
            <v>3</v>
          </cell>
          <cell r="F25">
            <v>30000</v>
          </cell>
        </row>
        <row r="26">
          <cell r="A26">
            <v>25</v>
          </cell>
          <cell r="B26">
            <v>153</v>
          </cell>
          <cell r="C26" t="str">
            <v>Naval Submarine Support Facility (NSSF)</v>
          </cell>
          <cell r="D26" t="str">
            <v>Manufacturing</v>
          </cell>
          <cell r="E26">
            <v>1</v>
          </cell>
          <cell r="F26">
            <v>10000</v>
          </cell>
        </row>
        <row r="27">
          <cell r="A27">
            <v>26</v>
          </cell>
          <cell r="B27">
            <v>156</v>
          </cell>
          <cell r="C27" t="str">
            <v>Naval Submarine Research Medical Laboratory (NSRML)</v>
          </cell>
          <cell r="D27" t="str">
            <v>Laboratory</v>
          </cell>
          <cell r="E27">
            <v>2</v>
          </cell>
          <cell r="F27">
            <v>25000</v>
          </cell>
        </row>
        <row r="28">
          <cell r="A28">
            <v>27</v>
          </cell>
          <cell r="B28">
            <v>157</v>
          </cell>
          <cell r="C28" t="str">
            <v>Naval Submarine Support Facility (NSSF)/Ant. Shop</v>
          </cell>
          <cell r="D28" t="str">
            <v>Manufacturing</v>
          </cell>
          <cell r="E28">
            <v>1</v>
          </cell>
          <cell r="F28">
            <v>10000</v>
          </cell>
        </row>
        <row r="29">
          <cell r="A29">
            <v>28</v>
          </cell>
          <cell r="B29">
            <v>159</v>
          </cell>
          <cell r="C29" t="str">
            <v>Navy Undersea Medical Institute</v>
          </cell>
          <cell r="D29" t="str">
            <v>Laboratory</v>
          </cell>
          <cell r="E29">
            <v>2</v>
          </cell>
          <cell r="F29">
            <v>20000</v>
          </cell>
        </row>
        <row r="30">
          <cell r="A30">
            <v>29</v>
          </cell>
          <cell r="B30">
            <v>160</v>
          </cell>
          <cell r="C30" t="str">
            <v>Brig</v>
          </cell>
          <cell r="D30" t="str">
            <v>Residential</v>
          </cell>
          <cell r="E30">
            <v>1</v>
          </cell>
          <cell r="F30">
            <v>7500</v>
          </cell>
        </row>
        <row r="31">
          <cell r="A31">
            <v>30</v>
          </cell>
          <cell r="B31">
            <v>164</v>
          </cell>
          <cell r="C31" t="str">
            <v>Dealey Center</v>
          </cell>
          <cell r="D31" t="str">
            <v>Commercial</v>
          </cell>
          <cell r="E31">
            <v>2</v>
          </cell>
          <cell r="F31">
            <v>40000</v>
          </cell>
        </row>
        <row r="32">
          <cell r="A32">
            <v>31</v>
          </cell>
          <cell r="B32">
            <v>166</v>
          </cell>
          <cell r="C32" t="str">
            <v>Naval Criminal Investigative Service (NCIS)</v>
          </cell>
          <cell r="D32" t="str">
            <v>Commercial</v>
          </cell>
          <cell r="E32">
            <v>2</v>
          </cell>
          <cell r="F32">
            <v>5000</v>
          </cell>
        </row>
        <row r="33">
          <cell r="A33">
            <v>32</v>
          </cell>
          <cell r="B33">
            <v>169</v>
          </cell>
          <cell r="C33" t="str">
            <v>Morton Hall Gymnasium</v>
          </cell>
          <cell r="D33" t="str">
            <v>Commercial</v>
          </cell>
          <cell r="E33">
            <v>1</v>
          </cell>
          <cell r="F33">
            <v>35000</v>
          </cell>
        </row>
        <row r="34">
          <cell r="A34">
            <v>33</v>
          </cell>
          <cell r="B34">
            <v>173</v>
          </cell>
          <cell r="C34" t="str">
            <v>Morale Welfare &amp; Recreation (MWR)/Spikes</v>
          </cell>
          <cell r="D34" t="str">
            <v>Retail</v>
          </cell>
          <cell r="E34">
            <v>2</v>
          </cell>
          <cell r="F34">
            <v>12500</v>
          </cell>
        </row>
        <row r="35">
          <cell r="A35">
            <v>34</v>
          </cell>
          <cell r="B35">
            <v>174</v>
          </cell>
          <cell r="C35" t="str">
            <v>Naval Submarine Support Facility (NSSF)</v>
          </cell>
          <cell r="D35" t="str">
            <v>Manufacturing</v>
          </cell>
          <cell r="E35">
            <v>1</v>
          </cell>
          <cell r="F35">
            <v>10000</v>
          </cell>
        </row>
        <row r="36">
          <cell r="A36">
            <v>35</v>
          </cell>
          <cell r="B36">
            <v>175</v>
          </cell>
          <cell r="C36" t="str">
            <v>Naval Submarine Support Facility (NSSF)</v>
          </cell>
          <cell r="D36" t="str">
            <v>Manufacturing</v>
          </cell>
          <cell r="E36">
            <v>1</v>
          </cell>
          <cell r="F36">
            <v>10000</v>
          </cell>
        </row>
        <row r="37">
          <cell r="A37">
            <v>36</v>
          </cell>
          <cell r="B37">
            <v>176</v>
          </cell>
          <cell r="C37" t="str">
            <v>Naval Submarine Support Facility (NSSF)</v>
          </cell>
          <cell r="D37" t="str">
            <v>Manufacturing</v>
          </cell>
          <cell r="E37">
            <v>1</v>
          </cell>
          <cell r="F37">
            <v>10000</v>
          </cell>
        </row>
        <row r="38">
          <cell r="A38">
            <v>37</v>
          </cell>
          <cell r="B38">
            <v>178</v>
          </cell>
          <cell r="C38" t="str">
            <v>Morale Welfare &amp; Recreation (MWR)</v>
          </cell>
          <cell r="D38" t="str">
            <v>Commercial</v>
          </cell>
          <cell r="E38">
            <v>1</v>
          </cell>
          <cell r="F38">
            <v>5000</v>
          </cell>
        </row>
        <row r="39">
          <cell r="A39">
            <v>38</v>
          </cell>
          <cell r="B39">
            <v>181</v>
          </cell>
          <cell r="C39" t="str">
            <v>Self Help</v>
          </cell>
          <cell r="D39" t="str">
            <v>Commercial</v>
          </cell>
          <cell r="E39">
            <v>1</v>
          </cell>
          <cell r="F39">
            <v>5000</v>
          </cell>
        </row>
        <row r="40">
          <cell r="A40">
            <v>39</v>
          </cell>
          <cell r="B40">
            <v>186</v>
          </cell>
          <cell r="C40" t="str">
            <v>Child Development Center</v>
          </cell>
          <cell r="D40" t="str">
            <v>Commercial</v>
          </cell>
          <cell r="E40">
            <v>2</v>
          </cell>
          <cell r="F40">
            <v>12000</v>
          </cell>
        </row>
        <row r="41">
          <cell r="A41">
            <v>40</v>
          </cell>
          <cell r="B41">
            <v>325</v>
          </cell>
          <cell r="C41" t="str">
            <v>Naval Submarine Support Facility (NSSF)/WEPS</v>
          </cell>
          <cell r="D41" t="str">
            <v>Manufacturing</v>
          </cell>
          <cell r="E41">
            <v>2</v>
          </cell>
          <cell r="F41">
            <v>25000</v>
          </cell>
        </row>
        <row r="42">
          <cell r="A42">
            <v>41</v>
          </cell>
          <cell r="B42">
            <v>326</v>
          </cell>
          <cell r="C42" t="str">
            <v>WT</v>
          </cell>
          <cell r="D42" t="str">
            <v>Manufacturing</v>
          </cell>
          <cell r="E42">
            <v>1</v>
          </cell>
          <cell r="F42">
            <v>10000</v>
          </cell>
        </row>
        <row r="43">
          <cell r="A43">
            <v>42</v>
          </cell>
          <cell r="B43">
            <v>355</v>
          </cell>
          <cell r="C43" t="str">
            <v>Defense Reutilization and Marketing Office (DRMO)</v>
          </cell>
          <cell r="D43" t="str">
            <v>Commercial</v>
          </cell>
          <cell r="E43">
            <v>2</v>
          </cell>
          <cell r="F43">
            <v>5000</v>
          </cell>
        </row>
        <row r="44">
          <cell r="A44">
            <v>43</v>
          </cell>
          <cell r="B44">
            <v>383</v>
          </cell>
          <cell r="C44" t="str">
            <v>Child Development Center</v>
          </cell>
          <cell r="D44" t="str">
            <v>Commercial</v>
          </cell>
          <cell r="E44">
            <v>2</v>
          </cell>
          <cell r="F44">
            <v>8000</v>
          </cell>
        </row>
        <row r="45">
          <cell r="A45">
            <v>44</v>
          </cell>
          <cell r="B45">
            <v>386</v>
          </cell>
          <cell r="C45" t="str">
            <v>Child Development Center</v>
          </cell>
          <cell r="D45" t="str">
            <v>Commercial</v>
          </cell>
          <cell r="E45">
            <v>2</v>
          </cell>
          <cell r="F45">
            <v>8000</v>
          </cell>
        </row>
        <row r="46">
          <cell r="A46">
            <v>45</v>
          </cell>
          <cell r="B46">
            <v>397</v>
          </cell>
          <cell r="C46" t="str">
            <v>Defense Reutilization and Marketing Office (DRMO)</v>
          </cell>
          <cell r="D46" t="str">
            <v>Commercial</v>
          </cell>
          <cell r="E46">
            <v>2</v>
          </cell>
          <cell r="F46">
            <v>5000</v>
          </cell>
        </row>
        <row r="47">
          <cell r="A47">
            <v>46</v>
          </cell>
          <cell r="B47">
            <v>410</v>
          </cell>
          <cell r="C47" t="str">
            <v>Dolphin Exp.</v>
          </cell>
          <cell r="D47" t="str">
            <v>Commercial</v>
          </cell>
          <cell r="E47">
            <v>1</v>
          </cell>
          <cell r="F47">
            <v>5000</v>
          </cell>
        </row>
        <row r="48">
          <cell r="A48">
            <v>47</v>
          </cell>
          <cell r="B48">
            <v>427</v>
          </cell>
          <cell r="C48" t="str">
            <v>Submarine School</v>
          </cell>
          <cell r="D48" t="str">
            <v>Commercial</v>
          </cell>
          <cell r="E48">
            <v>3</v>
          </cell>
          <cell r="F48">
            <v>30000</v>
          </cell>
        </row>
        <row r="49">
          <cell r="A49">
            <v>48</v>
          </cell>
          <cell r="B49">
            <v>428</v>
          </cell>
          <cell r="C49" t="str">
            <v>Navy Exchange</v>
          </cell>
          <cell r="D49" t="str">
            <v>Retail</v>
          </cell>
          <cell r="E49">
            <v>2</v>
          </cell>
          <cell r="F49">
            <v>60000</v>
          </cell>
        </row>
        <row r="50">
          <cell r="A50">
            <v>49</v>
          </cell>
          <cell r="B50">
            <v>429</v>
          </cell>
          <cell r="C50" t="str">
            <v>Barracks – Groton Hall</v>
          </cell>
          <cell r="D50" t="str">
            <v>Residential</v>
          </cell>
          <cell r="E50">
            <v>3</v>
          </cell>
          <cell r="F50">
            <v>10750</v>
          </cell>
        </row>
        <row r="51">
          <cell r="A51">
            <v>50</v>
          </cell>
          <cell r="B51">
            <v>430</v>
          </cell>
          <cell r="C51" t="str">
            <v>Barracks – Scorpion Hall</v>
          </cell>
          <cell r="D51" t="str">
            <v>Residential</v>
          </cell>
          <cell r="E51">
            <v>3</v>
          </cell>
          <cell r="F51">
            <v>10750</v>
          </cell>
        </row>
        <row r="52">
          <cell r="A52">
            <v>51</v>
          </cell>
          <cell r="B52">
            <v>434</v>
          </cell>
          <cell r="C52" t="str">
            <v>Barracks – Gato Hall</v>
          </cell>
          <cell r="D52" t="str">
            <v>Residential</v>
          </cell>
          <cell r="E52">
            <v>3</v>
          </cell>
          <cell r="F52">
            <v>10750</v>
          </cell>
        </row>
        <row r="53">
          <cell r="A53">
            <v>52</v>
          </cell>
          <cell r="B53">
            <v>435</v>
          </cell>
          <cell r="C53" t="str">
            <v>Barracks – Grayling Hall</v>
          </cell>
          <cell r="D53" t="str">
            <v>Residential</v>
          </cell>
          <cell r="E53">
            <v>3</v>
          </cell>
          <cell r="F53">
            <v>10750</v>
          </cell>
        </row>
        <row r="54">
          <cell r="A54">
            <v>53</v>
          </cell>
          <cell r="B54">
            <v>436</v>
          </cell>
          <cell r="C54" t="str">
            <v>Electric Boat</v>
          </cell>
          <cell r="D54" t="str">
            <v>Commercial</v>
          </cell>
          <cell r="E54">
            <v>2</v>
          </cell>
          <cell r="F54">
            <v>5000</v>
          </cell>
        </row>
        <row r="55">
          <cell r="A55">
            <v>54</v>
          </cell>
          <cell r="B55">
            <v>439</v>
          </cell>
          <cell r="C55" t="str">
            <v>Barracks – O'Kane Hall</v>
          </cell>
          <cell r="D55" t="str">
            <v>Residential</v>
          </cell>
          <cell r="E55">
            <v>3</v>
          </cell>
          <cell r="F55">
            <v>10750</v>
          </cell>
        </row>
        <row r="56">
          <cell r="A56">
            <v>55</v>
          </cell>
          <cell r="B56">
            <v>444</v>
          </cell>
          <cell r="C56" t="str">
            <v>WT</v>
          </cell>
          <cell r="D56" t="str">
            <v>Commercial</v>
          </cell>
          <cell r="E56">
            <v>1</v>
          </cell>
          <cell r="F56">
            <v>10000</v>
          </cell>
        </row>
        <row r="57">
          <cell r="A57">
            <v>56</v>
          </cell>
          <cell r="B57">
            <v>445</v>
          </cell>
          <cell r="C57" t="str">
            <v>Morale Welfare &amp; Recreation (MWR)</v>
          </cell>
          <cell r="D57" t="str">
            <v>Commercial</v>
          </cell>
          <cell r="E57">
            <v>2</v>
          </cell>
          <cell r="F57">
            <v>5000</v>
          </cell>
        </row>
        <row r="58">
          <cell r="A58">
            <v>57</v>
          </cell>
          <cell r="B58">
            <v>446</v>
          </cell>
          <cell r="C58" t="str">
            <v>Cross Hall Galley</v>
          </cell>
          <cell r="D58" t="str">
            <v>Retail</v>
          </cell>
          <cell r="E58">
            <v>1</v>
          </cell>
          <cell r="F58">
            <v>30000</v>
          </cell>
        </row>
        <row r="59">
          <cell r="A59">
            <v>58</v>
          </cell>
          <cell r="B59">
            <v>448</v>
          </cell>
          <cell r="C59" t="str">
            <v>Submarine School</v>
          </cell>
          <cell r="D59" t="str">
            <v>Commercial</v>
          </cell>
          <cell r="E59">
            <v>3</v>
          </cell>
          <cell r="F59">
            <v>15000</v>
          </cell>
        </row>
        <row r="60">
          <cell r="A60">
            <v>59</v>
          </cell>
          <cell r="B60">
            <v>449</v>
          </cell>
          <cell r="C60" t="str">
            <v>Navy Branch Health Clinic</v>
          </cell>
          <cell r="D60" t="str">
            <v>Laboratory</v>
          </cell>
          <cell r="E60">
            <v>3</v>
          </cell>
          <cell r="F60">
            <v>100000</v>
          </cell>
        </row>
        <row r="61">
          <cell r="A61">
            <v>60</v>
          </cell>
          <cell r="B61">
            <v>451</v>
          </cell>
          <cell r="C61" t="str">
            <v>Public Works Dept Shop</v>
          </cell>
          <cell r="D61" t="str">
            <v>Manufacturing</v>
          </cell>
          <cell r="E61">
            <v>1</v>
          </cell>
          <cell r="F61">
            <v>10000</v>
          </cell>
        </row>
        <row r="62">
          <cell r="A62">
            <v>61</v>
          </cell>
          <cell r="B62">
            <v>454</v>
          </cell>
          <cell r="C62" t="str">
            <v>Morale Welfare &amp; Recreation (MWR)</v>
          </cell>
          <cell r="D62" t="str">
            <v>Commercial</v>
          </cell>
          <cell r="E62">
            <v>2</v>
          </cell>
          <cell r="F62">
            <v>5000</v>
          </cell>
        </row>
        <row r="63">
          <cell r="A63">
            <v>62</v>
          </cell>
          <cell r="B63">
            <v>455</v>
          </cell>
          <cell r="C63" t="str">
            <v>Barracks – Nautilus Hall</v>
          </cell>
          <cell r="D63" t="str">
            <v>Residential</v>
          </cell>
          <cell r="E63">
            <v>3</v>
          </cell>
          <cell r="F63">
            <v>10750</v>
          </cell>
        </row>
        <row r="64">
          <cell r="A64">
            <v>63</v>
          </cell>
          <cell r="B64">
            <v>456</v>
          </cell>
          <cell r="C64" t="str">
            <v>Naval Submarine Support Facility (NSSF)</v>
          </cell>
          <cell r="D64" t="str">
            <v>Manufacturing</v>
          </cell>
          <cell r="E64">
            <v>2</v>
          </cell>
          <cell r="F64">
            <v>10000</v>
          </cell>
        </row>
        <row r="65">
          <cell r="A65">
            <v>64</v>
          </cell>
          <cell r="B65">
            <v>460</v>
          </cell>
          <cell r="C65" t="str">
            <v>Auto Shop/F&amp;ES Storage</v>
          </cell>
          <cell r="D65" t="str">
            <v>Manufacturing</v>
          </cell>
          <cell r="E65">
            <v>1</v>
          </cell>
          <cell r="F65">
            <v>1000</v>
          </cell>
        </row>
        <row r="66">
          <cell r="A66">
            <v>65</v>
          </cell>
          <cell r="B66">
            <v>461</v>
          </cell>
          <cell r="C66" t="str">
            <v>Navy Exchange/Package</v>
          </cell>
          <cell r="D66" t="str">
            <v>Retail</v>
          </cell>
          <cell r="E66">
            <v>1</v>
          </cell>
          <cell r="F66">
            <v>3000</v>
          </cell>
        </row>
        <row r="67">
          <cell r="A67">
            <v>66</v>
          </cell>
          <cell r="B67">
            <v>462</v>
          </cell>
          <cell r="C67" t="str">
            <v>Security</v>
          </cell>
          <cell r="D67" t="str">
            <v>Commercial</v>
          </cell>
          <cell r="E67">
            <v>1</v>
          </cell>
          <cell r="F67">
            <v>45000</v>
          </cell>
        </row>
        <row r="68">
          <cell r="A68">
            <v>67</v>
          </cell>
          <cell r="B68">
            <v>465</v>
          </cell>
          <cell r="C68" t="str">
            <v>Submarine School</v>
          </cell>
          <cell r="D68" t="str">
            <v>Commercial</v>
          </cell>
          <cell r="E68">
            <v>3</v>
          </cell>
          <cell r="F68">
            <v>20000</v>
          </cell>
        </row>
        <row r="69">
          <cell r="A69">
            <v>68</v>
          </cell>
          <cell r="B69">
            <v>474</v>
          </cell>
          <cell r="C69" t="str">
            <v>Submarine School</v>
          </cell>
          <cell r="D69" t="str">
            <v>Commercial</v>
          </cell>
          <cell r="E69">
            <v>3</v>
          </cell>
          <cell r="F69">
            <v>20000</v>
          </cell>
        </row>
        <row r="70">
          <cell r="A70">
            <v>69</v>
          </cell>
          <cell r="B70">
            <v>476</v>
          </cell>
          <cell r="C70" t="str">
            <v>Public Works Dept</v>
          </cell>
          <cell r="D70" t="str">
            <v>Manufacturing</v>
          </cell>
          <cell r="E70">
            <v>1</v>
          </cell>
          <cell r="F70">
            <v>10000</v>
          </cell>
        </row>
        <row r="71">
          <cell r="A71">
            <v>70</v>
          </cell>
          <cell r="B71">
            <v>478</v>
          </cell>
          <cell r="C71" t="str">
            <v>Naval Submarine Support Facility (NSSF)/Metal</v>
          </cell>
          <cell r="D71" t="str">
            <v>Manufacturing</v>
          </cell>
          <cell r="E71">
            <v>1</v>
          </cell>
          <cell r="F71">
            <v>35000</v>
          </cell>
        </row>
        <row r="72">
          <cell r="A72">
            <v>71</v>
          </cell>
          <cell r="B72">
            <v>480</v>
          </cell>
          <cell r="C72" t="str">
            <v>WT</v>
          </cell>
          <cell r="D72" t="str">
            <v>Commercial</v>
          </cell>
          <cell r="E72">
            <v>2</v>
          </cell>
          <cell r="F72">
            <v>5000</v>
          </cell>
        </row>
        <row r="73">
          <cell r="A73">
            <v>72</v>
          </cell>
          <cell r="B73">
            <v>481</v>
          </cell>
          <cell r="C73" t="str">
            <v>Public Works Dept</v>
          </cell>
          <cell r="D73" t="str">
            <v>Manufacturing</v>
          </cell>
          <cell r="E73">
            <v>1</v>
          </cell>
          <cell r="F73">
            <v>10000</v>
          </cell>
        </row>
        <row r="74">
          <cell r="A74">
            <v>73</v>
          </cell>
          <cell r="B74">
            <v>483</v>
          </cell>
          <cell r="C74" t="str">
            <v>Public Works Dept</v>
          </cell>
          <cell r="D74" t="str">
            <v>Manufacturing</v>
          </cell>
          <cell r="E74">
            <v>1</v>
          </cell>
          <cell r="F74">
            <v>10000</v>
          </cell>
        </row>
        <row r="75">
          <cell r="A75">
            <v>74</v>
          </cell>
          <cell r="B75">
            <v>484</v>
          </cell>
          <cell r="C75" t="str">
            <v>Commissary/Navy Exchange</v>
          </cell>
          <cell r="D75" t="str">
            <v>Retail</v>
          </cell>
          <cell r="E75">
            <v>1</v>
          </cell>
          <cell r="F75">
            <v>50000</v>
          </cell>
        </row>
        <row r="76">
          <cell r="A76">
            <v>75</v>
          </cell>
          <cell r="B76">
            <v>485</v>
          </cell>
          <cell r="C76" t="str">
            <v>SUBASE Lanes Bowling Center</v>
          </cell>
          <cell r="D76" t="str">
            <v>Retail</v>
          </cell>
          <cell r="E76">
            <v>1</v>
          </cell>
          <cell r="F76">
            <v>80000</v>
          </cell>
        </row>
        <row r="77">
          <cell r="A77">
            <v>76</v>
          </cell>
          <cell r="B77">
            <v>488</v>
          </cell>
          <cell r="C77" t="str">
            <v>Barracks – Triton Hall</v>
          </cell>
          <cell r="D77" t="str">
            <v>Residential</v>
          </cell>
          <cell r="E77">
            <v>3</v>
          </cell>
          <cell r="F77">
            <v>10750</v>
          </cell>
        </row>
        <row r="78">
          <cell r="A78">
            <v>77</v>
          </cell>
          <cell r="B78">
            <v>492</v>
          </cell>
          <cell r="C78" t="str">
            <v>Barracks – Thresher Hall</v>
          </cell>
          <cell r="D78" t="str">
            <v>Residential</v>
          </cell>
          <cell r="E78">
            <v>3</v>
          </cell>
          <cell r="F78">
            <v>10750</v>
          </cell>
        </row>
        <row r="79">
          <cell r="A79">
            <v>78</v>
          </cell>
          <cell r="B79">
            <v>493</v>
          </cell>
          <cell r="C79" t="str">
            <v>Naval Submarine Support Facility (NSSF)/SUP</v>
          </cell>
          <cell r="D79" t="str">
            <v>Warehouse</v>
          </cell>
          <cell r="E79">
            <v>2</v>
          </cell>
          <cell r="F79">
            <v>75000</v>
          </cell>
        </row>
        <row r="80">
          <cell r="A80">
            <v>79</v>
          </cell>
          <cell r="B80">
            <v>499</v>
          </cell>
          <cell r="C80" t="str">
            <v>Submarine School</v>
          </cell>
          <cell r="D80" t="str">
            <v>Commercial</v>
          </cell>
          <cell r="E80">
            <v>3</v>
          </cell>
          <cell r="F80">
            <v>25000</v>
          </cell>
        </row>
        <row r="81">
          <cell r="A81">
            <v>80</v>
          </cell>
          <cell r="B81">
            <v>500</v>
          </cell>
          <cell r="C81" t="str">
            <v>Pass and ID Office</v>
          </cell>
          <cell r="D81" t="str">
            <v>Commercial</v>
          </cell>
          <cell r="E81">
            <v>1</v>
          </cell>
          <cell r="F81">
            <v>2500</v>
          </cell>
        </row>
        <row r="82">
          <cell r="A82">
            <v>81</v>
          </cell>
          <cell r="B82">
            <v>518</v>
          </cell>
          <cell r="C82" t="str">
            <v>Submarine School</v>
          </cell>
          <cell r="D82" t="str">
            <v>Commercial</v>
          </cell>
          <cell r="E82">
            <v>3</v>
          </cell>
          <cell r="F82">
            <v>20000</v>
          </cell>
        </row>
        <row r="83">
          <cell r="A83">
            <v>82</v>
          </cell>
          <cell r="B83">
            <v>519</v>
          </cell>
          <cell r="C83" t="str">
            <v>Submarine School</v>
          </cell>
          <cell r="D83" t="str">
            <v>Commercial</v>
          </cell>
          <cell r="E83">
            <v>3</v>
          </cell>
          <cell r="F83">
            <v>30000</v>
          </cell>
        </row>
        <row r="84">
          <cell r="A84">
            <v>83</v>
          </cell>
          <cell r="B84">
            <v>520</v>
          </cell>
          <cell r="C84" t="str">
            <v>Submarine School</v>
          </cell>
          <cell r="D84" t="str">
            <v>Commercial</v>
          </cell>
          <cell r="E84">
            <v>3</v>
          </cell>
          <cell r="F84">
            <v>20000</v>
          </cell>
        </row>
        <row r="85">
          <cell r="A85">
            <v>84</v>
          </cell>
          <cell r="B85">
            <v>521</v>
          </cell>
          <cell r="C85" t="str">
            <v>Veterinary Clinic</v>
          </cell>
          <cell r="D85" t="str">
            <v>Laboratory</v>
          </cell>
          <cell r="E85">
            <v>1</v>
          </cell>
          <cell r="F85">
            <v>12000</v>
          </cell>
        </row>
        <row r="86">
          <cell r="A86">
            <v>85</v>
          </cell>
          <cell r="B86">
            <v>522</v>
          </cell>
          <cell r="C86" t="str">
            <v>Racquetball Center</v>
          </cell>
          <cell r="D86" t="str">
            <v>Commercial</v>
          </cell>
          <cell r="E86">
            <v>1</v>
          </cell>
          <cell r="F86">
            <v>30000</v>
          </cell>
        </row>
        <row r="87">
          <cell r="A87">
            <v>86</v>
          </cell>
          <cell r="B87">
            <v>523</v>
          </cell>
          <cell r="C87" t="str">
            <v>Public Works Dept Shop</v>
          </cell>
          <cell r="D87" t="str">
            <v>Manufacturing</v>
          </cell>
          <cell r="E87">
            <v>1</v>
          </cell>
          <cell r="F87">
            <v>10000</v>
          </cell>
        </row>
        <row r="88">
          <cell r="A88">
            <v>87</v>
          </cell>
          <cell r="B88">
            <v>524</v>
          </cell>
          <cell r="C88" t="str">
            <v>Naval Submarine Support Facility (NSSF)/WEPS</v>
          </cell>
          <cell r="D88" t="str">
            <v>Manufacturing</v>
          </cell>
          <cell r="E88">
            <v>2</v>
          </cell>
          <cell r="F88">
            <v>10000</v>
          </cell>
        </row>
        <row r="89">
          <cell r="A89">
            <v>88</v>
          </cell>
          <cell r="B89">
            <v>530</v>
          </cell>
          <cell r="C89" t="str">
            <v>Morale Welfare &amp; Recreation (MWR)/Pest Control</v>
          </cell>
          <cell r="D89" t="str">
            <v>Laboratory</v>
          </cell>
          <cell r="E89">
            <v>1</v>
          </cell>
          <cell r="F89">
            <v>5000</v>
          </cell>
        </row>
        <row r="90">
          <cell r="A90">
            <v>89</v>
          </cell>
          <cell r="B90">
            <v>533</v>
          </cell>
          <cell r="C90" t="str">
            <v>Submarine School</v>
          </cell>
          <cell r="D90" t="str">
            <v>Commercial</v>
          </cell>
          <cell r="E90">
            <v>3</v>
          </cell>
          <cell r="F90">
            <v>17000</v>
          </cell>
        </row>
        <row r="91">
          <cell r="A91">
            <v>90</v>
          </cell>
          <cell r="B91">
            <v>534</v>
          </cell>
          <cell r="C91" t="str">
            <v>Barracks – Fulton Hall</v>
          </cell>
          <cell r="D91" t="str">
            <v>Residential</v>
          </cell>
          <cell r="E91">
            <v>3</v>
          </cell>
          <cell r="F91">
            <v>10750</v>
          </cell>
        </row>
        <row r="92">
          <cell r="A92">
            <v>91</v>
          </cell>
          <cell r="B92">
            <v>535</v>
          </cell>
          <cell r="C92" t="str">
            <v>Thames View Marina</v>
          </cell>
          <cell r="D92" t="str">
            <v>Dock</v>
          </cell>
          <cell r="E92">
            <v>1</v>
          </cell>
          <cell r="F92">
            <v>20000</v>
          </cell>
        </row>
        <row r="93">
          <cell r="A93">
            <v>92</v>
          </cell>
          <cell r="B93">
            <v>548</v>
          </cell>
          <cell r="C93" t="str">
            <v>Vacant</v>
          </cell>
          <cell r="D93" t="str">
            <v>Warehouse</v>
          </cell>
          <cell r="E93">
            <v>2</v>
          </cell>
          <cell r="F93">
            <v>12000</v>
          </cell>
        </row>
        <row r="94">
          <cell r="A94">
            <v>93</v>
          </cell>
          <cell r="B94">
            <v>549</v>
          </cell>
          <cell r="C94" t="str">
            <v>Fuels</v>
          </cell>
          <cell r="D94" t="str">
            <v>Laboratory</v>
          </cell>
          <cell r="E94">
            <v>1</v>
          </cell>
          <cell r="F94">
            <v>25000</v>
          </cell>
        </row>
        <row r="95">
          <cell r="A95">
            <v>94</v>
          </cell>
          <cell r="B95">
            <v>553</v>
          </cell>
          <cell r="C95" t="str">
            <v>Environmental Oily Waste</v>
          </cell>
          <cell r="D95" t="str">
            <v>Laboratory</v>
          </cell>
          <cell r="E95">
            <v>1</v>
          </cell>
          <cell r="F95">
            <v>7000</v>
          </cell>
        </row>
        <row r="96">
          <cell r="A96">
            <v>95</v>
          </cell>
          <cell r="B96">
            <v>555</v>
          </cell>
          <cell r="C96" t="str">
            <v>Morale Welfare &amp; Recreation (MWR)/Pest Control</v>
          </cell>
          <cell r="D96" t="str">
            <v>Laboratory</v>
          </cell>
          <cell r="E96">
            <v>1</v>
          </cell>
          <cell r="F96">
            <v>5000</v>
          </cell>
        </row>
        <row r="97">
          <cell r="A97">
            <v>96</v>
          </cell>
          <cell r="B97">
            <v>559</v>
          </cell>
          <cell r="C97" t="str">
            <v>Security Dog Kennel</v>
          </cell>
          <cell r="D97" t="str">
            <v>Residential</v>
          </cell>
          <cell r="E97">
            <v>1</v>
          </cell>
          <cell r="F97">
            <v>8000</v>
          </cell>
        </row>
        <row r="98">
          <cell r="A98">
            <v>97</v>
          </cell>
          <cell r="B98">
            <v>560</v>
          </cell>
          <cell r="C98" t="str">
            <v>Barracks – Bishop Hall</v>
          </cell>
          <cell r="D98" t="str">
            <v>Residential</v>
          </cell>
          <cell r="E98">
            <v>3</v>
          </cell>
          <cell r="F98">
            <v>10750</v>
          </cell>
        </row>
        <row r="99">
          <cell r="A99">
            <v>98</v>
          </cell>
          <cell r="B99">
            <v>561</v>
          </cell>
          <cell r="C99" t="str">
            <v>Supply/Chrimp</v>
          </cell>
          <cell r="D99" t="str">
            <v>Warehouse</v>
          </cell>
          <cell r="E99">
            <v>2</v>
          </cell>
          <cell r="F99">
            <v>80000</v>
          </cell>
        </row>
        <row r="100">
          <cell r="A100">
            <v>99</v>
          </cell>
          <cell r="B100">
            <v>562</v>
          </cell>
          <cell r="C100" t="str">
            <v>ENV</v>
          </cell>
          <cell r="D100" t="str">
            <v>Manufacturing</v>
          </cell>
          <cell r="E100">
            <v>1</v>
          </cell>
          <cell r="F100">
            <v>9000</v>
          </cell>
        </row>
        <row r="101">
          <cell r="A101">
            <v>100</v>
          </cell>
          <cell r="B101">
            <v>564</v>
          </cell>
          <cell r="C101" t="str">
            <v>Naval Submarine Support Facility (NSSF)/Nuclear Regional Maintenance Department</v>
          </cell>
          <cell r="D101" t="str">
            <v>Laboratory</v>
          </cell>
          <cell r="E101">
            <v>3</v>
          </cell>
          <cell r="F101">
            <v>12000</v>
          </cell>
        </row>
        <row r="102">
          <cell r="A102">
            <v>101</v>
          </cell>
          <cell r="B102">
            <v>569</v>
          </cell>
          <cell r="C102" t="str">
            <v>Liberty Recreation Center</v>
          </cell>
          <cell r="D102" t="str">
            <v>Commercial</v>
          </cell>
          <cell r="E102">
            <v>1</v>
          </cell>
          <cell r="F102">
            <v>5000</v>
          </cell>
        </row>
        <row r="103">
          <cell r="A103">
            <v>102</v>
          </cell>
          <cell r="B103">
            <v>571</v>
          </cell>
          <cell r="C103" t="str">
            <v>Nautilus</v>
          </cell>
          <cell r="D103" t="str">
            <v>Retail</v>
          </cell>
          <cell r="E103">
            <v>1</v>
          </cell>
          <cell r="F103">
            <v>7500</v>
          </cell>
        </row>
        <row r="104">
          <cell r="A104">
            <v>103</v>
          </cell>
          <cell r="B104">
            <v>574</v>
          </cell>
          <cell r="C104" t="str">
            <v>Small Boat Maintenance</v>
          </cell>
          <cell r="D104" t="str">
            <v>Manufacturing</v>
          </cell>
          <cell r="E104">
            <v>1</v>
          </cell>
          <cell r="F104">
            <v>10000</v>
          </cell>
        </row>
        <row r="105">
          <cell r="A105">
            <v>104</v>
          </cell>
          <cell r="B105">
            <v>575</v>
          </cell>
          <cell r="C105" t="str">
            <v>Navy Branch Health Clinic</v>
          </cell>
          <cell r="D105" t="str">
            <v>Laboratory</v>
          </cell>
          <cell r="E105">
            <v>3</v>
          </cell>
          <cell r="F105">
            <v>50000</v>
          </cell>
        </row>
        <row r="106">
          <cell r="A106">
            <v>105</v>
          </cell>
          <cell r="B106">
            <v>582</v>
          </cell>
          <cell r="C106" t="str">
            <v>Gate 7 Guard Shack</v>
          </cell>
          <cell r="D106" t="str">
            <v>Commercial</v>
          </cell>
          <cell r="E106">
            <v>1</v>
          </cell>
          <cell r="F106">
            <v>1000</v>
          </cell>
        </row>
        <row r="107">
          <cell r="A107">
            <v>106</v>
          </cell>
          <cell r="B107">
            <v>583</v>
          </cell>
          <cell r="C107" t="str">
            <v>Truck Inspection</v>
          </cell>
          <cell r="D107" t="str">
            <v>Commercial</v>
          </cell>
          <cell r="E107">
            <v>1</v>
          </cell>
          <cell r="F107">
            <v>2000</v>
          </cell>
        </row>
        <row r="108">
          <cell r="A108">
            <v>107</v>
          </cell>
          <cell r="B108">
            <v>588</v>
          </cell>
          <cell r="C108" t="str">
            <v>Unknown</v>
          </cell>
          <cell r="D108" t="str">
            <v>Commercial</v>
          </cell>
          <cell r="E108">
            <v>1</v>
          </cell>
          <cell r="F108">
            <v>500</v>
          </cell>
        </row>
        <row r="109">
          <cell r="A109">
            <v>108</v>
          </cell>
          <cell r="B109">
            <v>589</v>
          </cell>
          <cell r="C109" t="str">
            <v>Unknown</v>
          </cell>
          <cell r="D109" t="str">
            <v>Commercial</v>
          </cell>
          <cell r="E109">
            <v>1</v>
          </cell>
          <cell r="F109">
            <v>500</v>
          </cell>
        </row>
        <row r="110">
          <cell r="A110">
            <v>109</v>
          </cell>
          <cell r="B110">
            <v>590</v>
          </cell>
          <cell r="C110" t="str">
            <v>Unknown</v>
          </cell>
          <cell r="D110" t="str">
            <v>Commercial</v>
          </cell>
          <cell r="E110">
            <v>1</v>
          </cell>
          <cell r="F110">
            <v>1000</v>
          </cell>
        </row>
        <row r="111">
          <cell r="A111">
            <v>110</v>
          </cell>
          <cell r="B111">
            <v>592</v>
          </cell>
          <cell r="C111" t="str">
            <v>Sub Escape Trainer</v>
          </cell>
          <cell r="D111" t="str">
            <v>Commercial</v>
          </cell>
          <cell r="E111">
            <v>1</v>
          </cell>
          <cell r="F111">
            <v>20000</v>
          </cell>
        </row>
        <row r="112">
          <cell r="A112">
            <v>111</v>
          </cell>
          <cell r="B112">
            <v>602</v>
          </cell>
          <cell r="C112" t="str">
            <v>Crane Maintenance Facility</v>
          </cell>
          <cell r="D112" t="str">
            <v>Manufacturing</v>
          </cell>
          <cell r="E112">
            <v>2</v>
          </cell>
          <cell r="F112">
            <v>35000</v>
          </cell>
        </row>
        <row r="113">
          <cell r="A113">
            <v>112</v>
          </cell>
          <cell r="B113">
            <v>607</v>
          </cell>
          <cell r="C113" t="str">
            <v>Submarine Learning Center</v>
          </cell>
          <cell r="D113" t="str">
            <v>Retail</v>
          </cell>
          <cell r="E113">
            <v>1</v>
          </cell>
          <cell r="F113">
            <v>1500</v>
          </cell>
        </row>
        <row r="114">
          <cell r="A114">
            <v>113</v>
          </cell>
          <cell r="B114" t="str">
            <v>109A</v>
          </cell>
          <cell r="C114" t="str">
            <v>MAGFAC</v>
          </cell>
          <cell r="D114" t="str">
            <v>Manufacturing</v>
          </cell>
          <cell r="E114">
            <v>2</v>
          </cell>
          <cell r="F114">
            <v>20000</v>
          </cell>
        </row>
        <row r="115">
          <cell r="A115">
            <v>114</v>
          </cell>
          <cell r="B115" t="str">
            <v>587A</v>
          </cell>
          <cell r="C115" t="str">
            <v>Gate 1 Guard Shack</v>
          </cell>
          <cell r="D115" t="str">
            <v>Commercial</v>
          </cell>
          <cell r="E115">
            <v>1</v>
          </cell>
          <cell r="F115">
            <v>500</v>
          </cell>
        </row>
        <row r="116">
          <cell r="A116">
            <v>115</v>
          </cell>
          <cell r="B116" t="str">
            <v>CH 1001</v>
          </cell>
          <cell r="C116" t="str">
            <v>Chapel</v>
          </cell>
          <cell r="D116" t="str">
            <v>Commercial</v>
          </cell>
          <cell r="E116">
            <v>1</v>
          </cell>
          <cell r="F116">
            <v>3000</v>
          </cell>
        </row>
        <row r="117">
          <cell r="A117">
            <v>116</v>
          </cell>
          <cell r="B117" t="str">
            <v>CH 1005</v>
          </cell>
          <cell r="C117" t="str">
            <v>Dolphin Mart</v>
          </cell>
          <cell r="D117" t="str">
            <v>Retail</v>
          </cell>
          <cell r="E117">
            <v>1</v>
          </cell>
          <cell r="F117">
            <v>1000</v>
          </cell>
        </row>
        <row r="118">
          <cell r="A118">
            <v>117</v>
          </cell>
          <cell r="B118" t="str">
            <v>CH 905</v>
          </cell>
          <cell r="C118" t="str">
            <v>Morale Welfare &amp; Recreation (MWR)/Youth Center</v>
          </cell>
          <cell r="D118" t="str">
            <v>Commercial</v>
          </cell>
          <cell r="E118">
            <v>2</v>
          </cell>
          <cell r="F118">
            <v>10000</v>
          </cell>
        </row>
        <row r="119">
          <cell r="A119">
            <v>118</v>
          </cell>
          <cell r="B119" t="str">
            <v>DF 50</v>
          </cell>
          <cell r="C119" t="str">
            <v>Navy Lodge</v>
          </cell>
          <cell r="D119" t="str">
            <v>Residential</v>
          </cell>
          <cell r="E119">
            <v>2</v>
          </cell>
          <cell r="F119">
            <v>15000</v>
          </cell>
        </row>
        <row r="120">
          <cell r="A120">
            <v>119</v>
          </cell>
          <cell r="B120" t="str">
            <v>FIFE EST</v>
          </cell>
          <cell r="C120" t="str">
            <v>Morale Welfare &amp; Recreation (MWR)</v>
          </cell>
          <cell r="D120" t="str">
            <v>Commercial</v>
          </cell>
          <cell r="E120">
            <v>1</v>
          </cell>
          <cell r="F120">
            <v>10000</v>
          </cell>
        </row>
        <row r="121">
          <cell r="A121">
            <v>120</v>
          </cell>
          <cell r="B121" t="str">
            <v>P1</v>
          </cell>
          <cell r="C121" t="str">
            <v>Pier 1</v>
          </cell>
          <cell r="D121" t="str">
            <v>Dock</v>
          </cell>
          <cell r="E121">
            <v>1</v>
          </cell>
          <cell r="F121">
            <v>13500</v>
          </cell>
        </row>
        <row r="122">
          <cell r="A122">
            <v>121</v>
          </cell>
          <cell r="B122" t="str">
            <v>P10</v>
          </cell>
          <cell r="C122" t="str">
            <v>Pier 10</v>
          </cell>
          <cell r="D122" t="str">
            <v>Dock</v>
          </cell>
          <cell r="E122">
            <v>1</v>
          </cell>
          <cell r="F122">
            <v>13500</v>
          </cell>
        </row>
        <row r="123">
          <cell r="A123">
            <v>122</v>
          </cell>
          <cell r="B123" t="str">
            <v>P2</v>
          </cell>
          <cell r="C123" t="str">
            <v>Pier 1</v>
          </cell>
          <cell r="D123" t="str">
            <v>Dock</v>
          </cell>
          <cell r="E123">
            <v>1</v>
          </cell>
          <cell r="F123">
            <v>13500</v>
          </cell>
        </row>
        <row r="124">
          <cell r="A124">
            <v>123</v>
          </cell>
          <cell r="B124" t="str">
            <v>P3</v>
          </cell>
          <cell r="C124" t="str">
            <v>Pier 3</v>
          </cell>
          <cell r="D124" t="str">
            <v>Dock</v>
          </cell>
          <cell r="E124">
            <v>1</v>
          </cell>
          <cell r="F124">
            <v>13500</v>
          </cell>
        </row>
        <row r="125">
          <cell r="A125">
            <v>124</v>
          </cell>
          <cell r="B125" t="str">
            <v>P4</v>
          </cell>
          <cell r="C125" t="str">
            <v>Pier 4</v>
          </cell>
          <cell r="D125" t="str">
            <v>Dock</v>
          </cell>
          <cell r="E125">
            <v>1</v>
          </cell>
          <cell r="F125">
            <v>13500</v>
          </cell>
        </row>
        <row r="126">
          <cell r="A126">
            <v>125</v>
          </cell>
          <cell r="B126" t="str">
            <v>P5</v>
          </cell>
          <cell r="C126" t="str">
            <v>Pier 5</v>
          </cell>
          <cell r="D126" t="str">
            <v>Dock</v>
          </cell>
          <cell r="E126">
            <v>1</v>
          </cell>
          <cell r="F126">
            <v>13500</v>
          </cell>
        </row>
        <row r="127">
          <cell r="A127">
            <v>126</v>
          </cell>
          <cell r="B127" t="str">
            <v>P6</v>
          </cell>
          <cell r="C127" t="str">
            <v>Pier 6</v>
          </cell>
          <cell r="D127" t="str">
            <v>Dock</v>
          </cell>
          <cell r="E127">
            <v>1</v>
          </cell>
          <cell r="F127">
            <v>13500</v>
          </cell>
        </row>
        <row r="128">
          <cell r="A128">
            <v>127</v>
          </cell>
          <cell r="B128" t="str">
            <v>P7</v>
          </cell>
          <cell r="C128" t="str">
            <v>Pier 7</v>
          </cell>
          <cell r="D128" t="str">
            <v>Dock</v>
          </cell>
          <cell r="E128">
            <v>1</v>
          </cell>
          <cell r="F128">
            <v>13500</v>
          </cell>
        </row>
        <row r="129">
          <cell r="A129">
            <v>128</v>
          </cell>
          <cell r="B129" t="str">
            <v>P8</v>
          </cell>
          <cell r="C129" t="str">
            <v>Pier 8</v>
          </cell>
          <cell r="D129" t="str">
            <v>Dock</v>
          </cell>
          <cell r="E129">
            <v>1</v>
          </cell>
          <cell r="F129">
            <v>13500</v>
          </cell>
        </row>
        <row r="130">
          <cell r="A130">
            <v>129</v>
          </cell>
          <cell r="B130" t="str">
            <v>P9</v>
          </cell>
          <cell r="C130" t="str">
            <v>Pier 9</v>
          </cell>
          <cell r="D130" t="str">
            <v>Dock</v>
          </cell>
          <cell r="E130">
            <v>1</v>
          </cell>
          <cell r="F130">
            <v>13500</v>
          </cell>
        </row>
        <row r="131">
          <cell r="A131">
            <v>130</v>
          </cell>
          <cell r="B131" t="str">
            <v>PP-141</v>
          </cell>
          <cell r="C131" t="str">
            <v>Fire Station 2</v>
          </cell>
          <cell r="D131" t="str">
            <v>Warehouse</v>
          </cell>
          <cell r="E131">
            <v>1</v>
          </cell>
          <cell r="F131">
            <v>1000</v>
          </cell>
        </row>
        <row r="132">
          <cell r="A132">
            <v>131</v>
          </cell>
          <cell r="B132" t="str">
            <v>PPV</v>
          </cell>
          <cell r="C132" t="str">
            <v>PPV Housing</v>
          </cell>
          <cell r="D132" t="str">
            <v>Residential</v>
          </cell>
          <cell r="E132">
            <v>2</v>
          </cell>
          <cell r="F132">
            <v>1000</v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C12"/>
  <sheetViews>
    <sheetView workbookViewId="0">
      <selection activeCell="B12" sqref="B12"/>
    </sheetView>
  </sheetViews>
  <sheetFormatPr defaultColWidth="8.85546875" defaultRowHeight="15"/>
  <cols>
    <col min="1" max="1" width="20.28515625" bestFit="1" customWidth="1"/>
    <col min="2" max="2" width="14" bestFit="1" customWidth="1"/>
  </cols>
  <sheetData>
    <row r="1" spans="1:3">
      <c r="A1" s="5" t="s">
        <v>0</v>
      </c>
      <c r="B1" s="11" t="s">
        <v>245</v>
      </c>
      <c r="C1" s="4"/>
    </row>
    <row r="2" spans="1:3">
      <c r="A2" s="5" t="s">
        <v>1</v>
      </c>
      <c r="B2" s="4" t="s">
        <v>78</v>
      </c>
      <c r="C2" s="4"/>
    </row>
    <row r="3" spans="1:3">
      <c r="A3" s="5" t="s">
        <v>2</v>
      </c>
      <c r="B3" s="4">
        <v>19500</v>
      </c>
      <c r="C3" s="4" t="s">
        <v>79</v>
      </c>
    </row>
    <row r="4" spans="1:3">
      <c r="A4" s="5" t="s">
        <v>3</v>
      </c>
      <c r="B4" s="4">
        <v>1217</v>
      </c>
      <c r="C4" s="4" t="s">
        <v>80</v>
      </c>
    </row>
    <row r="5" spans="1:3">
      <c r="A5" s="5" t="s">
        <v>81</v>
      </c>
      <c r="B5" s="4">
        <v>131</v>
      </c>
      <c r="C5" s="4" t="s">
        <v>82</v>
      </c>
    </row>
    <row r="6" spans="1:3">
      <c r="A6" s="5" t="s">
        <v>4</v>
      </c>
      <c r="B6" s="4">
        <v>2</v>
      </c>
      <c r="C6" s="4"/>
    </row>
    <row r="7" spans="1:3">
      <c r="A7" s="5" t="s">
        <v>5</v>
      </c>
      <c r="B7" s="4">
        <v>3</v>
      </c>
      <c r="C7" s="4"/>
    </row>
    <row r="8" spans="1:3">
      <c r="A8" s="5" t="s">
        <v>50</v>
      </c>
      <c r="B8" s="4">
        <v>20</v>
      </c>
      <c r="C8" s="4"/>
    </row>
    <row r="9" spans="1:3">
      <c r="A9" s="5" t="s">
        <v>65</v>
      </c>
      <c r="B9" s="6">
        <v>0.05</v>
      </c>
      <c r="C9" s="4"/>
    </row>
    <row r="10" spans="1:3">
      <c r="A10" s="5" t="s">
        <v>67</v>
      </c>
      <c r="B10" s="4">
        <v>30</v>
      </c>
      <c r="C10" s="4"/>
    </row>
    <row r="11" spans="1:3">
      <c r="A11" s="5" t="s">
        <v>68</v>
      </c>
      <c r="B11" s="4">
        <v>30</v>
      </c>
      <c r="C11" s="4"/>
    </row>
    <row r="12" spans="1:3">
      <c r="A12" s="5" t="s">
        <v>77</v>
      </c>
      <c r="B12" s="4">
        <v>17</v>
      </c>
      <c r="C12" s="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C9"/>
  <sheetViews>
    <sheetView workbookViewId="0">
      <selection activeCell="B6" sqref="B6"/>
    </sheetView>
  </sheetViews>
  <sheetFormatPr defaultColWidth="8.85546875" defaultRowHeight="15"/>
  <cols>
    <col min="1" max="1" width="14" bestFit="1" customWidth="1"/>
    <col min="2" max="2" width="13.42578125" bestFit="1" customWidth="1"/>
  </cols>
  <sheetData>
    <row r="1" spans="1:3">
      <c r="A1" s="8" t="s">
        <v>57</v>
      </c>
      <c r="B1" s="8" t="s">
        <v>58</v>
      </c>
      <c r="C1" s="10" t="s">
        <v>83</v>
      </c>
    </row>
    <row r="2" spans="1:3">
      <c r="A2" s="9" t="s">
        <v>12</v>
      </c>
      <c r="B2" s="9" t="s">
        <v>53</v>
      </c>
      <c r="C2" s="7" t="s">
        <v>63</v>
      </c>
    </row>
    <row r="3" spans="1:3">
      <c r="A3" s="9" t="s">
        <v>13</v>
      </c>
      <c r="B3" s="9" t="s">
        <v>59</v>
      </c>
      <c r="C3" s="7" t="s">
        <v>64</v>
      </c>
    </row>
    <row r="4" spans="1:3">
      <c r="A4" s="9" t="s">
        <v>14</v>
      </c>
      <c r="B4" s="9" t="s">
        <v>54</v>
      </c>
      <c r="C4" s="7"/>
    </row>
    <row r="5" spans="1:3">
      <c r="A5" s="9" t="s">
        <v>15</v>
      </c>
      <c r="B5" s="9" t="s">
        <v>55</v>
      </c>
      <c r="C5" s="7"/>
    </row>
    <row r="6" spans="1:3">
      <c r="A6" s="9" t="s">
        <v>16</v>
      </c>
      <c r="B6" s="9" t="s">
        <v>56</v>
      </c>
      <c r="C6" s="7"/>
    </row>
    <row r="7" spans="1:3">
      <c r="A7" s="9" t="s">
        <v>17</v>
      </c>
      <c r="B7" s="9" t="s">
        <v>84</v>
      </c>
      <c r="C7" s="7"/>
    </row>
    <row r="8" spans="1:3">
      <c r="A8" s="9" t="s">
        <v>18</v>
      </c>
      <c r="B8" s="7"/>
      <c r="C8" s="7"/>
    </row>
    <row r="9" spans="1:3">
      <c r="A9" s="9" t="s">
        <v>19</v>
      </c>
      <c r="B9" s="7"/>
      <c r="C9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G132"/>
  <sheetViews>
    <sheetView workbookViewId="0">
      <selection activeCell="F15" sqref="F15"/>
    </sheetView>
  </sheetViews>
  <sheetFormatPr defaultColWidth="8.85546875" defaultRowHeight="15"/>
  <cols>
    <col min="1" max="1" width="6" bestFit="1" customWidth="1"/>
    <col min="2" max="2" width="10.140625" bestFit="1" customWidth="1"/>
    <col min="3" max="3" width="13.7109375" bestFit="1" customWidth="1"/>
    <col min="4" max="4" width="14" bestFit="1" customWidth="1"/>
    <col min="5" max="5" width="6.42578125" bestFit="1" customWidth="1"/>
    <col min="6" max="6" width="16" bestFit="1" customWidth="1"/>
  </cols>
  <sheetData>
    <row r="1" spans="1:7">
      <c r="A1" s="12" t="s">
        <v>6</v>
      </c>
      <c r="B1" s="12" t="s">
        <v>7</v>
      </c>
      <c r="C1" s="12" t="s">
        <v>8</v>
      </c>
      <c r="D1" s="12" t="s">
        <v>9</v>
      </c>
      <c r="E1" s="12" t="s">
        <v>10</v>
      </c>
      <c r="F1" s="12" t="s">
        <v>11</v>
      </c>
      <c r="G1" s="12" t="s">
        <v>66</v>
      </c>
    </row>
    <row r="2" spans="1:7">
      <c r="A2" s="13">
        <v>1</v>
      </c>
      <c r="B2" s="11">
        <v>1</v>
      </c>
      <c r="C2" s="11" t="s">
        <v>85</v>
      </c>
      <c r="D2" s="11" t="s">
        <v>18</v>
      </c>
      <c r="E2" s="11">
        <v>1</v>
      </c>
      <c r="F2" s="11">
        <v>5000</v>
      </c>
      <c r="G2" s="11">
        <v>1</v>
      </c>
    </row>
    <row r="3" spans="1:7">
      <c r="A3" s="13">
        <v>2</v>
      </c>
      <c r="B3" s="11">
        <v>17</v>
      </c>
      <c r="C3" s="11" t="s">
        <v>86</v>
      </c>
      <c r="D3" s="13" t="s">
        <v>13</v>
      </c>
      <c r="E3" s="11">
        <v>1</v>
      </c>
      <c r="F3" s="11">
        <v>5000</v>
      </c>
      <c r="G3" s="11">
        <v>1</v>
      </c>
    </row>
    <row r="4" spans="1:7">
      <c r="A4" s="13">
        <v>3</v>
      </c>
      <c r="B4" s="11">
        <v>20</v>
      </c>
      <c r="C4" s="11" t="s">
        <v>87</v>
      </c>
      <c r="D4" s="13" t="s">
        <v>16</v>
      </c>
      <c r="E4" s="11">
        <v>1</v>
      </c>
      <c r="F4" s="11">
        <v>10000</v>
      </c>
      <c r="G4" s="11">
        <v>1</v>
      </c>
    </row>
    <row r="5" spans="1:7">
      <c r="A5" s="13">
        <v>4</v>
      </c>
      <c r="B5" s="11">
        <v>33</v>
      </c>
      <c r="C5" s="11" t="s">
        <v>88</v>
      </c>
      <c r="D5" s="13" t="s">
        <v>15</v>
      </c>
      <c r="E5" s="11">
        <v>2</v>
      </c>
      <c r="F5" s="11">
        <v>5000</v>
      </c>
      <c r="G5" s="11">
        <v>1</v>
      </c>
    </row>
    <row r="6" spans="1:7">
      <c r="A6" s="13">
        <v>5</v>
      </c>
      <c r="B6" s="11">
        <v>38</v>
      </c>
      <c r="C6" s="11" t="s">
        <v>87</v>
      </c>
      <c r="D6" s="13" t="s">
        <v>16</v>
      </c>
      <c r="E6" s="11">
        <v>1</v>
      </c>
      <c r="F6" s="11">
        <v>10000</v>
      </c>
      <c r="G6" s="11">
        <v>1</v>
      </c>
    </row>
    <row r="7" spans="1:7">
      <c r="A7" s="13">
        <v>6</v>
      </c>
      <c r="B7" s="11">
        <v>40</v>
      </c>
      <c r="C7" s="11" t="s">
        <v>87</v>
      </c>
      <c r="D7" s="13" t="s">
        <v>16</v>
      </c>
      <c r="E7" s="11">
        <v>1</v>
      </c>
      <c r="F7" s="11">
        <v>10000</v>
      </c>
      <c r="G7" s="11">
        <v>1</v>
      </c>
    </row>
    <row r="8" spans="1:7">
      <c r="A8" s="13">
        <v>7</v>
      </c>
      <c r="B8" s="11">
        <v>76</v>
      </c>
      <c r="C8" s="11" t="s">
        <v>86</v>
      </c>
      <c r="D8" s="13" t="s">
        <v>13</v>
      </c>
      <c r="E8" s="11">
        <v>3</v>
      </c>
      <c r="F8" s="11">
        <v>5000</v>
      </c>
      <c r="G8" s="11">
        <v>1</v>
      </c>
    </row>
    <row r="9" spans="1:7">
      <c r="A9" s="13">
        <v>8</v>
      </c>
      <c r="B9" s="11">
        <v>77</v>
      </c>
      <c r="C9" s="11" t="s">
        <v>89</v>
      </c>
      <c r="D9" s="13" t="s">
        <v>13</v>
      </c>
      <c r="E9" s="11">
        <v>1</v>
      </c>
      <c r="F9" s="11">
        <v>2000</v>
      </c>
      <c r="G9" s="11">
        <v>1</v>
      </c>
    </row>
    <row r="10" spans="1:7">
      <c r="A10" s="11">
        <v>9</v>
      </c>
      <c r="B10" s="11">
        <v>83</v>
      </c>
      <c r="C10" s="11" t="s">
        <v>90</v>
      </c>
      <c r="D10" s="13" t="s">
        <v>13</v>
      </c>
      <c r="E10" s="11">
        <v>3</v>
      </c>
      <c r="F10" s="11">
        <v>30000</v>
      </c>
      <c r="G10" s="11">
        <v>1</v>
      </c>
    </row>
    <row r="11" spans="1:7">
      <c r="A11" s="11">
        <v>10</v>
      </c>
      <c r="B11" s="11">
        <v>84</v>
      </c>
      <c r="C11" s="11" t="s">
        <v>91</v>
      </c>
      <c r="D11" s="13" t="s">
        <v>13</v>
      </c>
      <c r="E11" s="11">
        <v>1</v>
      </c>
      <c r="F11" s="11">
        <v>5000</v>
      </c>
      <c r="G11" s="11">
        <v>1</v>
      </c>
    </row>
    <row r="12" spans="1:7">
      <c r="A12" s="11">
        <v>11</v>
      </c>
      <c r="B12" s="11">
        <v>85</v>
      </c>
      <c r="C12" s="11" t="s">
        <v>92</v>
      </c>
      <c r="D12" s="13" t="s">
        <v>13</v>
      </c>
      <c r="E12" s="11">
        <v>2</v>
      </c>
      <c r="F12" s="11">
        <v>5000</v>
      </c>
      <c r="G12" s="11">
        <v>1</v>
      </c>
    </row>
    <row r="13" spans="1:7">
      <c r="A13" s="11">
        <v>12</v>
      </c>
      <c r="B13" s="11">
        <v>86</v>
      </c>
      <c r="C13" s="11" t="s">
        <v>93</v>
      </c>
      <c r="D13" s="13" t="s">
        <v>13</v>
      </c>
      <c r="E13" s="11">
        <v>4</v>
      </c>
      <c r="F13" s="11">
        <v>5000</v>
      </c>
      <c r="G13" s="11">
        <v>1</v>
      </c>
    </row>
    <row r="14" spans="1:7">
      <c r="A14" s="11">
        <v>13</v>
      </c>
      <c r="B14" s="11">
        <v>87</v>
      </c>
      <c r="C14" s="11" t="s">
        <v>86</v>
      </c>
      <c r="D14" s="13" t="s">
        <v>13</v>
      </c>
      <c r="E14" s="11">
        <v>3</v>
      </c>
      <c r="F14" s="11">
        <v>5000</v>
      </c>
      <c r="G14" s="11">
        <v>1</v>
      </c>
    </row>
    <row r="15" spans="1:7">
      <c r="A15" s="11">
        <v>14</v>
      </c>
      <c r="B15" s="11">
        <v>89</v>
      </c>
      <c r="C15" s="11" t="s">
        <v>87</v>
      </c>
      <c r="D15" s="13" t="s">
        <v>16</v>
      </c>
      <c r="E15" s="11">
        <v>1</v>
      </c>
      <c r="F15" s="11">
        <v>10000</v>
      </c>
      <c r="G15" s="11">
        <v>1</v>
      </c>
    </row>
    <row r="16" spans="1:7">
      <c r="A16" s="11">
        <v>15</v>
      </c>
      <c r="B16" s="11">
        <v>103</v>
      </c>
      <c r="C16" s="11" t="s">
        <v>87</v>
      </c>
      <c r="D16" s="13" t="s">
        <v>16</v>
      </c>
      <c r="E16" s="11">
        <v>1</v>
      </c>
      <c r="F16" s="11">
        <v>10000</v>
      </c>
      <c r="G16" s="11">
        <v>1</v>
      </c>
    </row>
    <row r="17" spans="1:7">
      <c r="A17" s="11">
        <v>16</v>
      </c>
      <c r="B17" s="11">
        <v>106</v>
      </c>
      <c r="C17" s="11" t="s">
        <v>94</v>
      </c>
      <c r="D17" s="13" t="s">
        <v>13</v>
      </c>
      <c r="E17" s="11">
        <v>3</v>
      </c>
      <c r="F17" s="11">
        <v>5000</v>
      </c>
      <c r="G17" s="11">
        <v>1</v>
      </c>
    </row>
    <row r="18" spans="1:7">
      <c r="A18" s="11">
        <v>17</v>
      </c>
      <c r="B18" s="11">
        <v>107</v>
      </c>
      <c r="C18" s="11" t="s">
        <v>95</v>
      </c>
      <c r="D18" s="13" t="s">
        <v>13</v>
      </c>
      <c r="E18" s="11">
        <v>2</v>
      </c>
      <c r="F18" s="11">
        <v>1550</v>
      </c>
      <c r="G18" s="11">
        <v>1</v>
      </c>
    </row>
    <row r="19" spans="1:7">
      <c r="A19" s="11">
        <v>18</v>
      </c>
      <c r="B19" s="11">
        <v>108</v>
      </c>
      <c r="C19" s="11" t="s">
        <v>96</v>
      </c>
      <c r="D19" s="13" t="s">
        <v>14</v>
      </c>
      <c r="E19" s="11">
        <v>1</v>
      </c>
      <c r="F19" s="11">
        <v>20000</v>
      </c>
      <c r="G19" s="11">
        <v>1</v>
      </c>
    </row>
    <row r="20" spans="1:7">
      <c r="A20" s="11">
        <v>19</v>
      </c>
      <c r="B20" s="11">
        <v>120</v>
      </c>
      <c r="C20" s="11" t="s">
        <v>97</v>
      </c>
      <c r="D20" s="13" t="s">
        <v>12</v>
      </c>
      <c r="E20" s="11">
        <v>1</v>
      </c>
      <c r="F20" s="11">
        <v>18000</v>
      </c>
      <c r="G20" s="11">
        <v>1</v>
      </c>
    </row>
    <row r="21" spans="1:7">
      <c r="A21" s="11">
        <v>20</v>
      </c>
      <c r="B21" s="11">
        <v>135</v>
      </c>
      <c r="C21" s="11" t="s">
        <v>98</v>
      </c>
      <c r="D21" s="13" t="s">
        <v>13</v>
      </c>
      <c r="E21" s="11">
        <v>2</v>
      </c>
      <c r="F21" s="11">
        <v>5000</v>
      </c>
      <c r="G21" s="11">
        <v>1</v>
      </c>
    </row>
    <row r="22" spans="1:7">
      <c r="A22" s="11">
        <v>21</v>
      </c>
      <c r="B22" s="11">
        <v>137</v>
      </c>
      <c r="C22" s="11" t="s">
        <v>99</v>
      </c>
      <c r="D22" s="13" t="s">
        <v>13</v>
      </c>
      <c r="E22" s="11">
        <v>1</v>
      </c>
      <c r="F22" s="11">
        <v>2000</v>
      </c>
      <c r="G22" s="11">
        <v>1</v>
      </c>
    </row>
    <row r="23" spans="1:7">
      <c r="A23" s="11">
        <v>22</v>
      </c>
      <c r="B23" s="11">
        <v>141</v>
      </c>
      <c r="C23" s="11" t="s">
        <v>100</v>
      </c>
      <c r="D23" s="13" t="s">
        <v>17</v>
      </c>
      <c r="E23" s="11">
        <v>2</v>
      </c>
      <c r="F23" s="11">
        <v>25000</v>
      </c>
      <c r="G23" s="11">
        <v>1</v>
      </c>
    </row>
    <row r="24" spans="1:7">
      <c r="A24" s="11">
        <v>23</v>
      </c>
      <c r="B24" s="11">
        <v>148</v>
      </c>
      <c r="C24" s="11" t="s">
        <v>100</v>
      </c>
      <c r="D24" s="13" t="s">
        <v>17</v>
      </c>
      <c r="E24" s="11">
        <v>2</v>
      </c>
      <c r="F24" s="11">
        <v>25000</v>
      </c>
      <c r="G24" s="11">
        <v>1</v>
      </c>
    </row>
    <row r="25" spans="1:7">
      <c r="A25" s="11">
        <v>24</v>
      </c>
      <c r="B25" s="11">
        <v>152</v>
      </c>
      <c r="C25" s="11" t="s">
        <v>101</v>
      </c>
      <c r="D25" s="13" t="s">
        <v>13</v>
      </c>
      <c r="E25" s="11">
        <v>3</v>
      </c>
      <c r="F25" s="11">
        <v>30000</v>
      </c>
      <c r="G25" s="11">
        <v>1</v>
      </c>
    </row>
    <row r="26" spans="1:7">
      <c r="A26" s="11">
        <v>25</v>
      </c>
      <c r="B26" s="11">
        <v>153</v>
      </c>
      <c r="C26" s="11" t="s">
        <v>87</v>
      </c>
      <c r="D26" s="13" t="s">
        <v>16</v>
      </c>
      <c r="E26" s="11">
        <v>1</v>
      </c>
      <c r="F26" s="11">
        <v>10000</v>
      </c>
      <c r="G26" s="11">
        <v>1</v>
      </c>
    </row>
    <row r="27" spans="1:7">
      <c r="A27" s="11">
        <v>26</v>
      </c>
      <c r="B27" s="11">
        <v>156</v>
      </c>
      <c r="C27" s="11" t="s">
        <v>100</v>
      </c>
      <c r="D27" s="11" t="s">
        <v>17</v>
      </c>
      <c r="E27" s="11">
        <v>2</v>
      </c>
      <c r="F27" s="11">
        <v>25000</v>
      </c>
      <c r="G27" s="11">
        <v>1</v>
      </c>
    </row>
    <row r="28" spans="1:7">
      <c r="A28" s="11">
        <v>27</v>
      </c>
      <c r="B28" s="11">
        <v>157</v>
      </c>
      <c r="C28" s="11" t="s">
        <v>102</v>
      </c>
      <c r="D28" s="13" t="s">
        <v>16</v>
      </c>
      <c r="E28" s="11">
        <v>1</v>
      </c>
      <c r="F28" s="11">
        <v>10000</v>
      </c>
      <c r="G28" s="11">
        <v>1</v>
      </c>
    </row>
    <row r="29" spans="1:7">
      <c r="A29" s="11">
        <v>28</v>
      </c>
      <c r="B29" s="11">
        <v>159</v>
      </c>
      <c r="C29" s="11" t="s">
        <v>103</v>
      </c>
      <c r="D29" s="13" t="s">
        <v>17</v>
      </c>
      <c r="E29" s="11">
        <v>2</v>
      </c>
      <c r="F29" s="11">
        <v>20000</v>
      </c>
      <c r="G29" s="11">
        <v>1</v>
      </c>
    </row>
    <row r="30" spans="1:7">
      <c r="A30" s="11">
        <v>29</v>
      </c>
      <c r="B30" s="11">
        <v>160</v>
      </c>
      <c r="C30" s="11" t="s">
        <v>104</v>
      </c>
      <c r="D30" s="13" t="s">
        <v>12</v>
      </c>
      <c r="E30" s="11">
        <v>1</v>
      </c>
      <c r="F30" s="11">
        <v>7500</v>
      </c>
      <c r="G30" s="11">
        <v>1</v>
      </c>
    </row>
    <row r="31" spans="1:7">
      <c r="A31" s="11">
        <v>30</v>
      </c>
      <c r="B31" s="11">
        <v>164</v>
      </c>
      <c r="C31" s="11" t="s">
        <v>105</v>
      </c>
      <c r="D31" s="13" t="s">
        <v>13</v>
      </c>
      <c r="E31" s="11">
        <v>2</v>
      </c>
      <c r="F31" s="11">
        <v>40000</v>
      </c>
      <c r="G31" s="11">
        <v>1</v>
      </c>
    </row>
    <row r="32" spans="1:7">
      <c r="A32" s="11">
        <v>31</v>
      </c>
      <c r="B32" s="11">
        <v>166</v>
      </c>
      <c r="C32" s="11" t="s">
        <v>106</v>
      </c>
      <c r="D32" s="13" t="s">
        <v>13</v>
      </c>
      <c r="E32" s="11">
        <v>2</v>
      </c>
      <c r="F32" s="11">
        <v>5000</v>
      </c>
      <c r="G32" s="11">
        <v>1</v>
      </c>
    </row>
    <row r="33" spans="1:7">
      <c r="A33" s="11">
        <v>32</v>
      </c>
      <c r="B33" s="11">
        <v>169</v>
      </c>
      <c r="C33" s="11" t="s">
        <v>107</v>
      </c>
      <c r="D33" s="13" t="s">
        <v>13</v>
      </c>
      <c r="E33" s="11">
        <v>1</v>
      </c>
      <c r="F33" s="11">
        <v>35000</v>
      </c>
      <c r="G33" s="11">
        <v>1</v>
      </c>
    </row>
    <row r="34" spans="1:7">
      <c r="A34" s="11">
        <v>33</v>
      </c>
      <c r="B34" s="11">
        <v>173</v>
      </c>
      <c r="C34" s="11" t="s">
        <v>108</v>
      </c>
      <c r="D34" s="13" t="s">
        <v>14</v>
      </c>
      <c r="E34" s="11">
        <v>2</v>
      </c>
      <c r="F34" s="11">
        <v>12500</v>
      </c>
      <c r="G34" s="11">
        <v>1</v>
      </c>
    </row>
    <row r="35" spans="1:7">
      <c r="A35" s="11">
        <v>34</v>
      </c>
      <c r="B35" s="11">
        <v>174</v>
      </c>
      <c r="C35" s="11" t="s">
        <v>87</v>
      </c>
      <c r="D35" s="13" t="s">
        <v>16</v>
      </c>
      <c r="E35" s="11">
        <v>1</v>
      </c>
      <c r="F35" s="11">
        <v>10000</v>
      </c>
      <c r="G35" s="11">
        <v>1</v>
      </c>
    </row>
    <row r="36" spans="1:7">
      <c r="A36" s="11">
        <v>35</v>
      </c>
      <c r="B36" s="11">
        <v>175</v>
      </c>
      <c r="C36" s="11" t="s">
        <v>87</v>
      </c>
      <c r="D36" s="13" t="s">
        <v>16</v>
      </c>
      <c r="E36" s="11">
        <v>1</v>
      </c>
      <c r="F36" s="11">
        <v>10000</v>
      </c>
      <c r="G36" s="11">
        <v>1</v>
      </c>
    </row>
    <row r="37" spans="1:7">
      <c r="A37" s="11">
        <v>36</v>
      </c>
      <c r="B37" s="11">
        <v>176</v>
      </c>
      <c r="C37" s="11" t="s">
        <v>87</v>
      </c>
      <c r="D37" s="13" t="s">
        <v>16</v>
      </c>
      <c r="E37" s="11">
        <v>1</v>
      </c>
      <c r="F37" s="11">
        <v>10000</v>
      </c>
      <c r="G37" s="11">
        <v>1</v>
      </c>
    </row>
    <row r="38" spans="1:7">
      <c r="A38" s="11">
        <v>37</v>
      </c>
      <c r="B38" s="11">
        <v>178</v>
      </c>
      <c r="C38" s="11" t="s">
        <v>109</v>
      </c>
      <c r="D38" s="13" t="s">
        <v>13</v>
      </c>
      <c r="E38" s="11">
        <v>1</v>
      </c>
      <c r="F38" s="11">
        <v>5000</v>
      </c>
      <c r="G38" s="11">
        <v>1</v>
      </c>
    </row>
    <row r="39" spans="1:7">
      <c r="A39" s="11">
        <v>38</v>
      </c>
      <c r="B39" s="11">
        <v>181</v>
      </c>
      <c r="C39" s="11" t="s">
        <v>110</v>
      </c>
      <c r="D39" s="13" t="s">
        <v>13</v>
      </c>
      <c r="E39" s="11">
        <v>1</v>
      </c>
      <c r="F39" s="11">
        <v>5000</v>
      </c>
      <c r="G39" s="11">
        <v>1</v>
      </c>
    </row>
    <row r="40" spans="1:7">
      <c r="A40" s="11">
        <v>39</v>
      </c>
      <c r="B40" s="11">
        <v>186</v>
      </c>
      <c r="C40" s="11" t="s">
        <v>111</v>
      </c>
      <c r="D40" s="13" t="s">
        <v>13</v>
      </c>
      <c r="E40" s="11">
        <v>2</v>
      </c>
      <c r="F40" s="11">
        <v>12000</v>
      </c>
      <c r="G40" s="11">
        <v>1</v>
      </c>
    </row>
    <row r="41" spans="1:7">
      <c r="A41" s="11">
        <v>40</v>
      </c>
      <c r="B41" s="11">
        <v>325</v>
      </c>
      <c r="C41" s="11" t="s">
        <v>112</v>
      </c>
      <c r="D41" s="13" t="s">
        <v>16</v>
      </c>
      <c r="E41" s="11">
        <v>2</v>
      </c>
      <c r="F41" s="11">
        <v>25000</v>
      </c>
      <c r="G41" s="11">
        <v>1</v>
      </c>
    </row>
    <row r="42" spans="1:7">
      <c r="A42" s="11">
        <v>41</v>
      </c>
      <c r="B42" s="11">
        <v>326</v>
      </c>
      <c r="C42" s="11" t="s">
        <v>113</v>
      </c>
      <c r="D42" s="13" t="s">
        <v>16</v>
      </c>
      <c r="E42" s="11">
        <v>1</v>
      </c>
      <c r="F42" s="11">
        <v>10000</v>
      </c>
      <c r="G42" s="11">
        <v>1</v>
      </c>
    </row>
    <row r="43" spans="1:7">
      <c r="A43" s="11">
        <v>42</v>
      </c>
      <c r="B43" s="11">
        <v>355</v>
      </c>
      <c r="C43" s="11" t="s">
        <v>114</v>
      </c>
      <c r="D43" s="13" t="s">
        <v>13</v>
      </c>
      <c r="E43" s="11">
        <v>2</v>
      </c>
      <c r="F43" s="11">
        <v>5000</v>
      </c>
      <c r="G43" s="11">
        <v>1</v>
      </c>
    </row>
    <row r="44" spans="1:7">
      <c r="A44" s="11">
        <v>43</v>
      </c>
      <c r="B44" s="11">
        <v>383</v>
      </c>
      <c r="C44" s="11" t="s">
        <v>111</v>
      </c>
      <c r="D44" s="13" t="s">
        <v>13</v>
      </c>
      <c r="E44" s="11">
        <v>2</v>
      </c>
      <c r="F44" s="11">
        <v>8000</v>
      </c>
      <c r="G44" s="11">
        <v>1</v>
      </c>
    </row>
    <row r="45" spans="1:7">
      <c r="A45" s="11">
        <v>44</v>
      </c>
      <c r="B45" s="11">
        <v>386</v>
      </c>
      <c r="C45" s="11" t="s">
        <v>111</v>
      </c>
      <c r="D45" s="13" t="s">
        <v>13</v>
      </c>
      <c r="E45" s="11">
        <v>2</v>
      </c>
      <c r="F45" s="11">
        <v>8000</v>
      </c>
      <c r="G45" s="11">
        <v>1</v>
      </c>
    </row>
    <row r="46" spans="1:7">
      <c r="A46" s="11">
        <v>45</v>
      </c>
      <c r="B46" s="11">
        <v>397</v>
      </c>
      <c r="C46" s="11" t="s">
        <v>114</v>
      </c>
      <c r="D46" s="13" t="s">
        <v>13</v>
      </c>
      <c r="E46" s="11">
        <v>2</v>
      </c>
      <c r="F46" s="11">
        <v>5000</v>
      </c>
      <c r="G46" s="11">
        <v>1</v>
      </c>
    </row>
    <row r="47" spans="1:7">
      <c r="A47" s="11">
        <v>46</v>
      </c>
      <c r="B47" s="11">
        <v>410</v>
      </c>
      <c r="C47" s="11" t="s">
        <v>115</v>
      </c>
      <c r="D47" s="13" t="s">
        <v>13</v>
      </c>
      <c r="E47" s="11">
        <v>1</v>
      </c>
      <c r="F47" s="11">
        <v>5000</v>
      </c>
      <c r="G47" s="11">
        <v>1</v>
      </c>
    </row>
    <row r="48" spans="1:7">
      <c r="A48" s="11">
        <v>47</v>
      </c>
      <c r="B48" s="11">
        <v>427</v>
      </c>
      <c r="C48" s="11" t="s">
        <v>101</v>
      </c>
      <c r="D48" s="13" t="s">
        <v>13</v>
      </c>
      <c r="E48" s="11">
        <v>3</v>
      </c>
      <c r="F48" s="11">
        <v>30000</v>
      </c>
      <c r="G48" s="11">
        <v>1</v>
      </c>
    </row>
    <row r="49" spans="1:7">
      <c r="A49" s="11">
        <v>48</v>
      </c>
      <c r="B49" s="11">
        <v>428</v>
      </c>
      <c r="C49" s="11" t="s">
        <v>116</v>
      </c>
      <c r="D49" s="13" t="s">
        <v>14</v>
      </c>
      <c r="E49" s="11">
        <v>2</v>
      </c>
      <c r="F49" s="11">
        <v>60000</v>
      </c>
      <c r="G49" s="11">
        <v>1</v>
      </c>
    </row>
    <row r="50" spans="1:7">
      <c r="A50" s="11">
        <v>49</v>
      </c>
      <c r="B50" s="11">
        <v>429</v>
      </c>
      <c r="C50" s="11" t="s">
        <v>117</v>
      </c>
      <c r="D50" s="13" t="s">
        <v>12</v>
      </c>
      <c r="E50" s="11">
        <v>3</v>
      </c>
      <c r="F50" s="11">
        <v>10750</v>
      </c>
      <c r="G50" s="11">
        <v>1</v>
      </c>
    </row>
    <row r="51" spans="1:7">
      <c r="A51" s="11">
        <v>50</v>
      </c>
      <c r="B51" s="11">
        <v>430</v>
      </c>
      <c r="C51" s="11" t="s">
        <v>118</v>
      </c>
      <c r="D51" s="13" t="s">
        <v>12</v>
      </c>
      <c r="E51" s="11">
        <v>3</v>
      </c>
      <c r="F51" s="11">
        <v>10750</v>
      </c>
      <c r="G51" s="11">
        <v>1</v>
      </c>
    </row>
    <row r="52" spans="1:7">
      <c r="A52" s="11">
        <v>51</v>
      </c>
      <c r="B52" s="11">
        <v>434</v>
      </c>
      <c r="C52" s="11" t="s">
        <v>119</v>
      </c>
      <c r="D52" s="13" t="s">
        <v>12</v>
      </c>
      <c r="E52" s="11">
        <v>3</v>
      </c>
      <c r="F52" s="11">
        <v>10750</v>
      </c>
      <c r="G52" s="11">
        <v>1</v>
      </c>
    </row>
    <row r="53" spans="1:7">
      <c r="A53" s="11">
        <v>52</v>
      </c>
      <c r="B53" s="11">
        <v>435</v>
      </c>
      <c r="C53" s="11" t="s">
        <v>120</v>
      </c>
      <c r="D53" s="13" t="s">
        <v>12</v>
      </c>
      <c r="E53" s="11">
        <v>3</v>
      </c>
      <c r="F53" s="11">
        <v>10750</v>
      </c>
      <c r="G53" s="11">
        <v>1</v>
      </c>
    </row>
    <row r="54" spans="1:7">
      <c r="A54" s="11">
        <v>53</v>
      </c>
      <c r="B54" s="11">
        <v>436</v>
      </c>
      <c r="C54" s="11" t="s">
        <v>121</v>
      </c>
      <c r="D54" s="13" t="s">
        <v>13</v>
      </c>
      <c r="E54" s="11">
        <v>2</v>
      </c>
      <c r="F54" s="11">
        <v>5000</v>
      </c>
      <c r="G54" s="11">
        <v>1</v>
      </c>
    </row>
    <row r="55" spans="1:7">
      <c r="A55" s="11">
        <v>54</v>
      </c>
      <c r="B55" s="11">
        <v>439</v>
      </c>
      <c r="C55" s="11" t="s">
        <v>122</v>
      </c>
      <c r="D55" s="13" t="s">
        <v>12</v>
      </c>
      <c r="E55" s="11">
        <v>3</v>
      </c>
      <c r="F55" s="11">
        <v>10750</v>
      </c>
      <c r="G55" s="11">
        <v>1</v>
      </c>
    </row>
    <row r="56" spans="1:7">
      <c r="A56" s="11">
        <v>55</v>
      </c>
      <c r="B56" s="11">
        <v>444</v>
      </c>
      <c r="C56" s="11" t="s">
        <v>113</v>
      </c>
      <c r="D56" s="13" t="s">
        <v>13</v>
      </c>
      <c r="E56" s="11">
        <v>1</v>
      </c>
      <c r="F56" s="11">
        <v>10000</v>
      </c>
      <c r="G56" s="11">
        <v>1</v>
      </c>
    </row>
    <row r="57" spans="1:7">
      <c r="A57" s="11">
        <v>56</v>
      </c>
      <c r="B57" s="11">
        <v>445</v>
      </c>
      <c r="C57" s="11" t="s">
        <v>109</v>
      </c>
      <c r="D57" s="13" t="s">
        <v>13</v>
      </c>
      <c r="E57" s="11">
        <v>2</v>
      </c>
      <c r="F57" s="11">
        <v>5000</v>
      </c>
      <c r="G57" s="11">
        <v>1</v>
      </c>
    </row>
    <row r="58" spans="1:7">
      <c r="A58" s="11">
        <v>57</v>
      </c>
      <c r="B58" s="11">
        <v>446</v>
      </c>
      <c r="C58" s="11" t="s">
        <v>123</v>
      </c>
      <c r="D58" s="13" t="s">
        <v>14</v>
      </c>
      <c r="E58" s="11">
        <v>1</v>
      </c>
      <c r="F58" s="11">
        <v>30000</v>
      </c>
      <c r="G58" s="11">
        <v>1</v>
      </c>
    </row>
    <row r="59" spans="1:7">
      <c r="A59" s="11">
        <v>58</v>
      </c>
      <c r="B59" s="11">
        <v>448</v>
      </c>
      <c r="C59" s="11" t="s">
        <v>101</v>
      </c>
      <c r="D59" s="13" t="s">
        <v>13</v>
      </c>
      <c r="E59" s="11">
        <v>3</v>
      </c>
      <c r="F59" s="11">
        <v>15000</v>
      </c>
      <c r="G59" s="11">
        <v>1</v>
      </c>
    </row>
    <row r="60" spans="1:7">
      <c r="A60" s="11">
        <v>59</v>
      </c>
      <c r="B60" s="11">
        <v>449</v>
      </c>
      <c r="C60" s="11" t="s">
        <v>124</v>
      </c>
      <c r="D60" s="13" t="s">
        <v>17</v>
      </c>
      <c r="E60" s="11">
        <v>3</v>
      </c>
      <c r="F60" s="11">
        <v>100000</v>
      </c>
      <c r="G60" s="11">
        <v>1</v>
      </c>
    </row>
    <row r="61" spans="1:7">
      <c r="A61" s="11">
        <v>60</v>
      </c>
      <c r="B61" s="11">
        <v>451</v>
      </c>
      <c r="C61" s="11" t="s">
        <v>125</v>
      </c>
      <c r="D61" s="13" t="s">
        <v>16</v>
      </c>
      <c r="E61" s="11">
        <v>1</v>
      </c>
      <c r="F61" s="11">
        <v>10000</v>
      </c>
      <c r="G61" s="11">
        <v>1</v>
      </c>
    </row>
    <row r="62" spans="1:7">
      <c r="A62" s="11">
        <v>61</v>
      </c>
      <c r="B62" s="11">
        <v>454</v>
      </c>
      <c r="C62" s="11" t="s">
        <v>109</v>
      </c>
      <c r="D62" s="13" t="s">
        <v>13</v>
      </c>
      <c r="E62" s="11">
        <v>2</v>
      </c>
      <c r="F62" s="11">
        <v>5000</v>
      </c>
      <c r="G62" s="11">
        <v>1</v>
      </c>
    </row>
    <row r="63" spans="1:7">
      <c r="A63" s="11">
        <v>62</v>
      </c>
      <c r="B63" s="11">
        <v>455</v>
      </c>
      <c r="C63" s="11" t="s">
        <v>126</v>
      </c>
      <c r="D63" s="13" t="s">
        <v>12</v>
      </c>
      <c r="E63" s="11">
        <v>3</v>
      </c>
      <c r="F63" s="11">
        <v>10750</v>
      </c>
      <c r="G63" s="11">
        <v>1</v>
      </c>
    </row>
    <row r="64" spans="1:7">
      <c r="A64" s="11">
        <v>63</v>
      </c>
      <c r="B64" s="11">
        <v>456</v>
      </c>
      <c r="C64" s="11" t="s">
        <v>87</v>
      </c>
      <c r="D64" s="13" t="s">
        <v>16</v>
      </c>
      <c r="E64" s="11">
        <v>2</v>
      </c>
      <c r="F64" s="11">
        <v>10000</v>
      </c>
      <c r="G64" s="11">
        <v>1</v>
      </c>
    </row>
    <row r="65" spans="1:7">
      <c r="A65" s="11">
        <v>64</v>
      </c>
      <c r="B65" s="11">
        <v>460</v>
      </c>
      <c r="C65" s="11" t="s">
        <v>127</v>
      </c>
      <c r="D65" s="13" t="s">
        <v>16</v>
      </c>
      <c r="E65" s="11">
        <v>1</v>
      </c>
      <c r="F65" s="11">
        <v>1000</v>
      </c>
      <c r="G65" s="11">
        <v>1</v>
      </c>
    </row>
    <row r="66" spans="1:7">
      <c r="A66" s="11">
        <v>65</v>
      </c>
      <c r="B66" s="11">
        <v>461</v>
      </c>
      <c r="C66" s="11" t="s">
        <v>128</v>
      </c>
      <c r="D66" s="13" t="s">
        <v>14</v>
      </c>
      <c r="E66" s="11">
        <v>1</v>
      </c>
      <c r="F66" s="11">
        <v>3000</v>
      </c>
      <c r="G66" s="11">
        <v>1</v>
      </c>
    </row>
    <row r="67" spans="1:7">
      <c r="A67" s="11">
        <v>66</v>
      </c>
      <c r="B67" s="11">
        <v>462</v>
      </c>
      <c r="C67" s="11" t="s">
        <v>129</v>
      </c>
      <c r="D67" s="13" t="s">
        <v>13</v>
      </c>
      <c r="E67" s="11">
        <v>1</v>
      </c>
      <c r="F67" s="11">
        <v>45000</v>
      </c>
      <c r="G67" s="11">
        <v>1</v>
      </c>
    </row>
    <row r="68" spans="1:7">
      <c r="A68" s="11">
        <v>67</v>
      </c>
      <c r="B68" s="11">
        <v>465</v>
      </c>
      <c r="C68" s="11" t="s">
        <v>101</v>
      </c>
      <c r="D68" s="13" t="s">
        <v>13</v>
      </c>
      <c r="E68" s="11">
        <v>3</v>
      </c>
      <c r="F68" s="11">
        <v>20000</v>
      </c>
      <c r="G68" s="11">
        <v>1</v>
      </c>
    </row>
    <row r="69" spans="1:7">
      <c r="A69" s="11">
        <v>68</v>
      </c>
      <c r="B69" s="11">
        <v>474</v>
      </c>
      <c r="C69" s="11" t="s">
        <v>101</v>
      </c>
      <c r="D69" s="13" t="s">
        <v>13</v>
      </c>
      <c r="E69" s="11">
        <v>3</v>
      </c>
      <c r="F69" s="11">
        <v>20000</v>
      </c>
      <c r="G69" s="11">
        <v>1</v>
      </c>
    </row>
    <row r="70" spans="1:7">
      <c r="A70" s="11">
        <v>69</v>
      </c>
      <c r="B70" s="11">
        <v>476</v>
      </c>
      <c r="C70" s="11" t="s">
        <v>98</v>
      </c>
      <c r="D70" s="13" t="s">
        <v>16</v>
      </c>
      <c r="E70" s="11">
        <v>1</v>
      </c>
      <c r="F70" s="11">
        <v>10000</v>
      </c>
      <c r="G70" s="11">
        <v>1</v>
      </c>
    </row>
    <row r="71" spans="1:7">
      <c r="A71" s="11">
        <v>70</v>
      </c>
      <c r="B71" s="11">
        <v>478</v>
      </c>
      <c r="C71" s="11" t="s">
        <v>130</v>
      </c>
      <c r="D71" s="13" t="s">
        <v>16</v>
      </c>
      <c r="E71" s="11">
        <v>1</v>
      </c>
      <c r="F71" s="11">
        <v>35000</v>
      </c>
      <c r="G71" s="11">
        <v>1</v>
      </c>
    </row>
    <row r="72" spans="1:7">
      <c r="A72" s="11">
        <v>71</v>
      </c>
      <c r="B72" s="11">
        <v>480</v>
      </c>
      <c r="C72" s="11" t="s">
        <v>113</v>
      </c>
      <c r="D72" s="13" t="s">
        <v>13</v>
      </c>
      <c r="E72" s="11">
        <v>2</v>
      </c>
      <c r="F72" s="11">
        <v>5000</v>
      </c>
      <c r="G72" s="11">
        <v>1</v>
      </c>
    </row>
    <row r="73" spans="1:7">
      <c r="A73" s="11">
        <v>72</v>
      </c>
      <c r="B73" s="11">
        <v>481</v>
      </c>
      <c r="C73" s="11" t="s">
        <v>98</v>
      </c>
      <c r="D73" s="13" t="s">
        <v>16</v>
      </c>
      <c r="E73" s="11">
        <v>1</v>
      </c>
      <c r="F73" s="11">
        <v>10000</v>
      </c>
      <c r="G73" s="11">
        <v>1</v>
      </c>
    </row>
    <row r="74" spans="1:7">
      <c r="A74" s="11">
        <v>73</v>
      </c>
      <c r="B74" s="11">
        <v>483</v>
      </c>
      <c r="C74" s="11" t="s">
        <v>98</v>
      </c>
      <c r="D74" s="13" t="s">
        <v>16</v>
      </c>
      <c r="E74" s="11">
        <v>1</v>
      </c>
      <c r="F74" s="11">
        <v>10000</v>
      </c>
      <c r="G74" s="11">
        <v>1</v>
      </c>
    </row>
    <row r="75" spans="1:7">
      <c r="A75" s="11">
        <v>74</v>
      </c>
      <c r="B75" s="11">
        <v>484</v>
      </c>
      <c r="C75" s="11" t="s">
        <v>131</v>
      </c>
      <c r="D75" s="13" t="s">
        <v>14</v>
      </c>
      <c r="E75" s="11">
        <v>1</v>
      </c>
      <c r="F75" s="11">
        <v>50000</v>
      </c>
      <c r="G75" s="11">
        <v>1</v>
      </c>
    </row>
    <row r="76" spans="1:7">
      <c r="A76" s="11">
        <v>75</v>
      </c>
      <c r="B76" s="11">
        <v>485</v>
      </c>
      <c r="C76" s="11" t="s">
        <v>132</v>
      </c>
      <c r="D76" s="13" t="s">
        <v>14</v>
      </c>
      <c r="E76" s="11">
        <v>1</v>
      </c>
      <c r="F76" s="11">
        <v>80000</v>
      </c>
      <c r="G76" s="11">
        <v>1</v>
      </c>
    </row>
    <row r="77" spans="1:7">
      <c r="A77" s="11">
        <v>76</v>
      </c>
      <c r="B77" s="11">
        <v>488</v>
      </c>
      <c r="C77" s="11" t="s">
        <v>133</v>
      </c>
      <c r="D77" s="13" t="s">
        <v>12</v>
      </c>
      <c r="E77" s="11">
        <v>3</v>
      </c>
      <c r="F77" s="11">
        <v>10750</v>
      </c>
      <c r="G77" s="11">
        <v>1</v>
      </c>
    </row>
    <row r="78" spans="1:7">
      <c r="A78" s="11">
        <v>77</v>
      </c>
      <c r="B78" s="11">
        <v>492</v>
      </c>
      <c r="C78" s="11" t="s">
        <v>134</v>
      </c>
      <c r="D78" s="13" t="s">
        <v>12</v>
      </c>
      <c r="E78" s="11">
        <v>3</v>
      </c>
      <c r="F78" s="11">
        <v>10750</v>
      </c>
      <c r="G78" s="11">
        <v>1</v>
      </c>
    </row>
    <row r="79" spans="1:7">
      <c r="A79" s="11">
        <v>78</v>
      </c>
      <c r="B79" s="11">
        <v>493</v>
      </c>
      <c r="C79" s="11" t="s">
        <v>135</v>
      </c>
      <c r="D79" s="13" t="s">
        <v>15</v>
      </c>
      <c r="E79" s="11">
        <v>2</v>
      </c>
      <c r="F79" s="11">
        <v>75000</v>
      </c>
      <c r="G79" s="11">
        <v>1</v>
      </c>
    </row>
    <row r="80" spans="1:7">
      <c r="A80" s="11">
        <v>79</v>
      </c>
      <c r="B80" s="11">
        <v>499</v>
      </c>
      <c r="C80" s="11" t="s">
        <v>101</v>
      </c>
      <c r="D80" s="13" t="s">
        <v>13</v>
      </c>
      <c r="E80" s="11">
        <v>3</v>
      </c>
      <c r="F80" s="11">
        <v>25000</v>
      </c>
      <c r="G80" s="11">
        <v>1</v>
      </c>
    </row>
    <row r="81" spans="1:7">
      <c r="A81" s="11">
        <v>80</v>
      </c>
      <c r="B81" s="11">
        <v>500</v>
      </c>
      <c r="C81" s="11" t="s">
        <v>136</v>
      </c>
      <c r="D81" s="13" t="s">
        <v>13</v>
      </c>
      <c r="E81" s="11">
        <v>1</v>
      </c>
      <c r="F81" s="11">
        <v>2500</v>
      </c>
      <c r="G81" s="11">
        <v>1</v>
      </c>
    </row>
    <row r="82" spans="1:7">
      <c r="A82" s="11">
        <v>81</v>
      </c>
      <c r="B82" s="11">
        <v>518</v>
      </c>
      <c r="C82" s="11" t="s">
        <v>101</v>
      </c>
      <c r="D82" s="13" t="s">
        <v>13</v>
      </c>
      <c r="E82" s="11">
        <v>3</v>
      </c>
      <c r="F82" s="11">
        <v>20000</v>
      </c>
      <c r="G82" s="11">
        <v>1</v>
      </c>
    </row>
    <row r="83" spans="1:7">
      <c r="A83" s="11">
        <v>82</v>
      </c>
      <c r="B83" s="11">
        <v>519</v>
      </c>
      <c r="C83" s="11" t="s">
        <v>101</v>
      </c>
      <c r="D83" s="13" t="s">
        <v>13</v>
      </c>
      <c r="E83" s="11">
        <v>3</v>
      </c>
      <c r="F83" s="11">
        <v>30000</v>
      </c>
      <c r="G83" s="11">
        <v>1</v>
      </c>
    </row>
    <row r="84" spans="1:7">
      <c r="A84" s="11">
        <v>83</v>
      </c>
      <c r="B84" s="11">
        <v>520</v>
      </c>
      <c r="C84" s="11" t="s">
        <v>101</v>
      </c>
      <c r="D84" s="13" t="s">
        <v>13</v>
      </c>
      <c r="E84" s="11">
        <v>3</v>
      </c>
      <c r="F84" s="11">
        <v>20000</v>
      </c>
      <c r="G84" s="11">
        <v>1</v>
      </c>
    </row>
    <row r="85" spans="1:7">
      <c r="A85" s="11">
        <v>84</v>
      </c>
      <c r="B85" s="11">
        <v>521</v>
      </c>
      <c r="C85" s="11" t="s">
        <v>137</v>
      </c>
      <c r="D85" s="13" t="s">
        <v>17</v>
      </c>
      <c r="E85" s="11">
        <v>1</v>
      </c>
      <c r="F85" s="11">
        <v>12000</v>
      </c>
      <c r="G85" s="11">
        <v>1</v>
      </c>
    </row>
    <row r="86" spans="1:7">
      <c r="A86" s="11">
        <v>85</v>
      </c>
      <c r="B86" s="11">
        <v>522</v>
      </c>
      <c r="C86" s="11" t="s">
        <v>138</v>
      </c>
      <c r="D86" s="13" t="s">
        <v>13</v>
      </c>
      <c r="E86" s="11">
        <v>1</v>
      </c>
      <c r="F86" s="11">
        <v>30000</v>
      </c>
      <c r="G86" s="11">
        <v>1</v>
      </c>
    </row>
    <row r="87" spans="1:7">
      <c r="A87" s="11">
        <v>86</v>
      </c>
      <c r="B87" s="11">
        <v>523</v>
      </c>
      <c r="C87" s="11" t="s">
        <v>125</v>
      </c>
      <c r="D87" s="13" t="s">
        <v>16</v>
      </c>
      <c r="E87" s="11">
        <v>1</v>
      </c>
      <c r="F87" s="11">
        <v>10000</v>
      </c>
      <c r="G87" s="11">
        <v>1</v>
      </c>
    </row>
    <row r="88" spans="1:7">
      <c r="A88" s="11">
        <v>87</v>
      </c>
      <c r="B88" s="11">
        <v>524</v>
      </c>
      <c r="C88" s="11" t="s">
        <v>112</v>
      </c>
      <c r="D88" s="13" t="s">
        <v>16</v>
      </c>
      <c r="E88" s="11">
        <v>2</v>
      </c>
      <c r="F88" s="11">
        <v>10000</v>
      </c>
      <c r="G88" s="11">
        <v>1</v>
      </c>
    </row>
    <row r="89" spans="1:7">
      <c r="A89" s="11">
        <v>88</v>
      </c>
      <c r="B89" s="11">
        <v>530</v>
      </c>
      <c r="C89" s="11" t="s">
        <v>139</v>
      </c>
      <c r="D89" s="13" t="s">
        <v>17</v>
      </c>
      <c r="E89" s="11">
        <v>1</v>
      </c>
      <c r="F89" s="11">
        <v>5000</v>
      </c>
      <c r="G89" s="11">
        <v>1</v>
      </c>
    </row>
    <row r="90" spans="1:7">
      <c r="A90" s="11">
        <v>89</v>
      </c>
      <c r="B90" s="11">
        <v>533</v>
      </c>
      <c r="C90" s="11" t="s">
        <v>101</v>
      </c>
      <c r="D90" s="13" t="s">
        <v>13</v>
      </c>
      <c r="E90" s="11">
        <v>3</v>
      </c>
      <c r="F90" s="11">
        <v>17000</v>
      </c>
      <c r="G90" s="11">
        <v>1</v>
      </c>
    </row>
    <row r="91" spans="1:7">
      <c r="A91" s="11">
        <v>90</v>
      </c>
      <c r="B91" s="11">
        <v>534</v>
      </c>
      <c r="C91" s="11" t="s">
        <v>140</v>
      </c>
      <c r="D91" s="13" t="s">
        <v>12</v>
      </c>
      <c r="E91" s="11">
        <v>3</v>
      </c>
      <c r="F91" s="11">
        <v>10750</v>
      </c>
      <c r="G91" s="11">
        <v>1</v>
      </c>
    </row>
    <row r="92" spans="1:7">
      <c r="A92" s="11">
        <v>91</v>
      </c>
      <c r="B92" s="11">
        <v>535</v>
      </c>
      <c r="C92" s="11" t="s">
        <v>141</v>
      </c>
      <c r="D92" s="13" t="s">
        <v>18</v>
      </c>
      <c r="E92" s="11">
        <v>1</v>
      </c>
      <c r="F92" s="11">
        <v>20000</v>
      </c>
      <c r="G92" s="11">
        <v>1</v>
      </c>
    </row>
    <row r="93" spans="1:7">
      <c r="A93" s="11">
        <v>92</v>
      </c>
      <c r="B93" s="11">
        <v>548</v>
      </c>
      <c r="C93" s="11" t="s">
        <v>142</v>
      </c>
      <c r="D93" s="13" t="s">
        <v>15</v>
      </c>
      <c r="E93" s="11">
        <v>2</v>
      </c>
      <c r="F93" s="11">
        <v>12000</v>
      </c>
      <c r="G93" s="11">
        <v>1</v>
      </c>
    </row>
    <row r="94" spans="1:7">
      <c r="A94" s="11">
        <v>93</v>
      </c>
      <c r="B94" s="11">
        <v>549</v>
      </c>
      <c r="C94" s="11" t="s">
        <v>143</v>
      </c>
      <c r="D94" s="13" t="s">
        <v>17</v>
      </c>
      <c r="E94" s="11">
        <v>1</v>
      </c>
      <c r="F94" s="11">
        <v>25000</v>
      </c>
      <c r="G94" s="11">
        <v>1</v>
      </c>
    </row>
    <row r="95" spans="1:7">
      <c r="A95" s="11">
        <v>94</v>
      </c>
      <c r="B95" s="11">
        <v>553</v>
      </c>
      <c r="C95" s="11" t="s">
        <v>144</v>
      </c>
      <c r="D95" s="13" t="s">
        <v>17</v>
      </c>
      <c r="E95" s="11">
        <v>1</v>
      </c>
      <c r="F95" s="11">
        <v>7000</v>
      </c>
      <c r="G95" s="11">
        <v>1</v>
      </c>
    </row>
    <row r="96" spans="1:7">
      <c r="A96" s="11">
        <v>95</v>
      </c>
      <c r="B96" s="11">
        <v>555</v>
      </c>
      <c r="C96" s="11" t="s">
        <v>139</v>
      </c>
      <c r="D96" s="13" t="s">
        <v>17</v>
      </c>
      <c r="E96" s="11">
        <v>1</v>
      </c>
      <c r="F96" s="11">
        <v>5000</v>
      </c>
      <c r="G96" s="11">
        <v>1</v>
      </c>
    </row>
    <row r="97" spans="1:7">
      <c r="A97" s="11">
        <v>96</v>
      </c>
      <c r="B97" s="11">
        <v>559</v>
      </c>
      <c r="C97" s="11" t="s">
        <v>145</v>
      </c>
      <c r="D97" s="13" t="s">
        <v>12</v>
      </c>
      <c r="E97" s="11">
        <v>1</v>
      </c>
      <c r="F97" s="11">
        <v>8000</v>
      </c>
      <c r="G97" s="11">
        <v>1</v>
      </c>
    </row>
    <row r="98" spans="1:7">
      <c r="A98" s="11">
        <v>97</v>
      </c>
      <c r="B98" s="11">
        <v>560</v>
      </c>
      <c r="C98" s="11" t="s">
        <v>146</v>
      </c>
      <c r="D98" s="13" t="s">
        <v>12</v>
      </c>
      <c r="E98" s="11">
        <v>3</v>
      </c>
      <c r="F98" s="11">
        <v>10750</v>
      </c>
      <c r="G98" s="11">
        <v>1</v>
      </c>
    </row>
    <row r="99" spans="1:7">
      <c r="A99" s="11">
        <v>98</v>
      </c>
      <c r="B99" s="11">
        <v>561</v>
      </c>
      <c r="C99" s="11" t="s">
        <v>147</v>
      </c>
      <c r="D99" s="13" t="s">
        <v>15</v>
      </c>
      <c r="E99" s="11">
        <v>2</v>
      </c>
      <c r="F99" s="11">
        <v>80000</v>
      </c>
      <c r="G99" s="11">
        <v>1</v>
      </c>
    </row>
    <row r="100" spans="1:7">
      <c r="A100" s="11">
        <v>99</v>
      </c>
      <c r="B100" s="11">
        <v>562</v>
      </c>
      <c r="C100" s="11" t="s">
        <v>148</v>
      </c>
      <c r="D100" s="13" t="s">
        <v>16</v>
      </c>
      <c r="E100" s="11">
        <v>1</v>
      </c>
      <c r="F100" s="11">
        <v>9000</v>
      </c>
      <c r="G100" s="11">
        <v>1</v>
      </c>
    </row>
    <row r="101" spans="1:7">
      <c r="A101" s="11">
        <v>100</v>
      </c>
      <c r="B101" s="11">
        <v>564</v>
      </c>
      <c r="C101" s="11" t="s">
        <v>149</v>
      </c>
      <c r="D101" s="13" t="s">
        <v>17</v>
      </c>
      <c r="E101" s="11">
        <v>3</v>
      </c>
      <c r="F101" s="11">
        <v>12000</v>
      </c>
      <c r="G101" s="11">
        <v>1</v>
      </c>
    </row>
    <row r="102" spans="1:7">
      <c r="A102" s="11">
        <v>101</v>
      </c>
      <c r="B102" s="11">
        <v>569</v>
      </c>
      <c r="C102" s="11" t="s">
        <v>150</v>
      </c>
      <c r="D102" s="13" t="s">
        <v>13</v>
      </c>
      <c r="E102" s="11">
        <v>1</v>
      </c>
      <c r="F102" s="11">
        <v>5000</v>
      </c>
      <c r="G102" s="11">
        <v>1</v>
      </c>
    </row>
    <row r="103" spans="1:7">
      <c r="A103" s="11">
        <v>102</v>
      </c>
      <c r="B103" s="11">
        <v>571</v>
      </c>
      <c r="C103" s="11" t="s">
        <v>151</v>
      </c>
      <c r="D103" s="13" t="s">
        <v>14</v>
      </c>
      <c r="E103" s="11">
        <v>1</v>
      </c>
      <c r="F103" s="11">
        <v>7500</v>
      </c>
      <c r="G103" s="11">
        <v>1</v>
      </c>
    </row>
    <row r="104" spans="1:7">
      <c r="A104" s="11">
        <v>103</v>
      </c>
      <c r="B104" s="11">
        <v>574</v>
      </c>
      <c r="C104" s="11" t="s">
        <v>152</v>
      </c>
      <c r="D104" s="13" t="s">
        <v>16</v>
      </c>
      <c r="E104" s="11">
        <v>1</v>
      </c>
      <c r="F104" s="11">
        <v>10000</v>
      </c>
      <c r="G104" s="11">
        <v>1</v>
      </c>
    </row>
    <row r="105" spans="1:7">
      <c r="A105" s="11">
        <v>104</v>
      </c>
      <c r="B105" s="11">
        <v>575</v>
      </c>
      <c r="C105" s="11" t="s">
        <v>124</v>
      </c>
      <c r="D105" s="13" t="s">
        <v>17</v>
      </c>
      <c r="E105" s="11">
        <v>3</v>
      </c>
      <c r="F105" s="11">
        <v>50000</v>
      </c>
      <c r="G105" s="11">
        <v>1</v>
      </c>
    </row>
    <row r="106" spans="1:7">
      <c r="A106" s="11">
        <v>105</v>
      </c>
      <c r="B106" s="11">
        <v>582</v>
      </c>
      <c r="C106" s="11" t="s">
        <v>153</v>
      </c>
      <c r="D106" s="13" t="s">
        <v>13</v>
      </c>
      <c r="E106" s="11">
        <v>1</v>
      </c>
      <c r="F106" s="11">
        <v>1000</v>
      </c>
      <c r="G106" s="11">
        <v>1</v>
      </c>
    </row>
    <row r="107" spans="1:7">
      <c r="A107" s="11">
        <v>106</v>
      </c>
      <c r="B107" s="11">
        <v>583</v>
      </c>
      <c r="C107" s="11" t="s">
        <v>154</v>
      </c>
      <c r="D107" s="13" t="s">
        <v>13</v>
      </c>
      <c r="E107" s="11">
        <v>1</v>
      </c>
      <c r="F107" s="11">
        <v>2000</v>
      </c>
      <c r="G107" s="11">
        <v>1</v>
      </c>
    </row>
    <row r="108" spans="1:7">
      <c r="A108" s="11">
        <v>107</v>
      </c>
      <c r="B108" s="11">
        <v>588</v>
      </c>
      <c r="C108" s="11" t="s">
        <v>99</v>
      </c>
      <c r="D108" s="13" t="s">
        <v>13</v>
      </c>
      <c r="E108" s="11">
        <v>1</v>
      </c>
      <c r="F108" s="11">
        <v>500</v>
      </c>
      <c r="G108" s="11">
        <v>1</v>
      </c>
    </row>
    <row r="109" spans="1:7">
      <c r="A109" s="11">
        <v>108</v>
      </c>
      <c r="B109" s="11">
        <v>589</v>
      </c>
      <c r="C109" s="11" t="s">
        <v>99</v>
      </c>
      <c r="D109" s="13" t="s">
        <v>13</v>
      </c>
      <c r="E109" s="11">
        <v>1</v>
      </c>
      <c r="F109" s="11">
        <v>500</v>
      </c>
      <c r="G109" s="11">
        <v>1</v>
      </c>
    </row>
    <row r="110" spans="1:7">
      <c r="A110" s="11">
        <v>109</v>
      </c>
      <c r="B110" s="11">
        <v>590</v>
      </c>
      <c r="C110" s="11" t="s">
        <v>99</v>
      </c>
      <c r="D110" s="13" t="s">
        <v>13</v>
      </c>
      <c r="E110" s="11">
        <v>1</v>
      </c>
      <c r="F110" s="11">
        <v>1000</v>
      </c>
      <c r="G110" s="11">
        <v>1</v>
      </c>
    </row>
    <row r="111" spans="1:7">
      <c r="A111" s="11">
        <v>110</v>
      </c>
      <c r="B111" s="11">
        <v>592</v>
      </c>
      <c r="C111" s="11" t="s">
        <v>155</v>
      </c>
      <c r="D111" s="13" t="s">
        <v>13</v>
      </c>
      <c r="E111" s="11">
        <v>1</v>
      </c>
      <c r="F111" s="11">
        <v>20000</v>
      </c>
      <c r="G111" s="11">
        <v>1</v>
      </c>
    </row>
    <row r="112" spans="1:7">
      <c r="A112" s="11">
        <v>111</v>
      </c>
      <c r="B112" s="11">
        <v>602</v>
      </c>
      <c r="C112" s="11" t="s">
        <v>156</v>
      </c>
      <c r="D112" s="13" t="s">
        <v>16</v>
      </c>
      <c r="E112" s="11">
        <v>2</v>
      </c>
      <c r="F112" s="11">
        <v>35000</v>
      </c>
      <c r="G112" s="11">
        <v>1</v>
      </c>
    </row>
    <row r="113" spans="1:7">
      <c r="A113" s="11">
        <v>112</v>
      </c>
      <c r="B113" s="11">
        <v>607</v>
      </c>
      <c r="C113" s="11" t="s">
        <v>157</v>
      </c>
      <c r="D113" s="13" t="s">
        <v>14</v>
      </c>
      <c r="E113" s="11">
        <v>1</v>
      </c>
      <c r="F113" s="11">
        <v>1500</v>
      </c>
      <c r="G113" s="11">
        <v>1</v>
      </c>
    </row>
    <row r="114" spans="1:7">
      <c r="A114" s="11">
        <v>113</v>
      </c>
      <c r="B114" s="11" t="s">
        <v>158</v>
      </c>
      <c r="C114" s="11" t="s">
        <v>159</v>
      </c>
      <c r="D114" s="13" t="s">
        <v>16</v>
      </c>
      <c r="E114" s="11">
        <v>2</v>
      </c>
      <c r="F114" s="11">
        <v>20000</v>
      </c>
      <c r="G114" s="11">
        <v>1</v>
      </c>
    </row>
    <row r="115" spans="1:7">
      <c r="A115" s="11">
        <v>114</v>
      </c>
      <c r="B115" s="11" t="s">
        <v>160</v>
      </c>
      <c r="C115" s="11" t="s">
        <v>161</v>
      </c>
      <c r="D115" s="13" t="s">
        <v>13</v>
      </c>
      <c r="E115" s="11">
        <v>1</v>
      </c>
      <c r="F115" s="11">
        <v>500</v>
      </c>
      <c r="G115" s="11">
        <v>1</v>
      </c>
    </row>
    <row r="116" spans="1:7">
      <c r="A116" s="11">
        <v>115</v>
      </c>
      <c r="B116" s="11" t="s">
        <v>162</v>
      </c>
      <c r="C116" s="11" t="s">
        <v>163</v>
      </c>
      <c r="D116" s="13" t="s">
        <v>13</v>
      </c>
      <c r="E116" s="11">
        <v>1</v>
      </c>
      <c r="F116" s="11">
        <v>3000</v>
      </c>
      <c r="G116" s="11">
        <v>1</v>
      </c>
    </row>
    <row r="117" spans="1:7">
      <c r="A117" s="11">
        <v>116</v>
      </c>
      <c r="B117" s="11" t="s">
        <v>164</v>
      </c>
      <c r="C117" s="11" t="s">
        <v>165</v>
      </c>
      <c r="D117" s="13" t="s">
        <v>14</v>
      </c>
      <c r="E117" s="11">
        <v>1</v>
      </c>
      <c r="F117" s="11">
        <v>1000</v>
      </c>
      <c r="G117" s="11">
        <v>1</v>
      </c>
    </row>
    <row r="118" spans="1:7">
      <c r="A118" s="11">
        <v>117</v>
      </c>
      <c r="B118" s="11" t="s">
        <v>166</v>
      </c>
      <c r="C118" s="11" t="s">
        <v>167</v>
      </c>
      <c r="D118" s="13" t="s">
        <v>13</v>
      </c>
      <c r="E118" s="11">
        <v>2</v>
      </c>
      <c r="F118" s="11">
        <v>10000</v>
      </c>
      <c r="G118" s="11">
        <v>1</v>
      </c>
    </row>
    <row r="119" spans="1:7">
      <c r="A119" s="11">
        <v>118</v>
      </c>
      <c r="B119" s="11" t="s">
        <v>168</v>
      </c>
      <c r="C119" s="11" t="s">
        <v>169</v>
      </c>
      <c r="D119" s="13" t="s">
        <v>12</v>
      </c>
      <c r="E119" s="11">
        <v>2</v>
      </c>
      <c r="F119" s="11">
        <v>15000</v>
      </c>
      <c r="G119" s="11">
        <v>1</v>
      </c>
    </row>
    <row r="120" spans="1:7">
      <c r="A120" s="11">
        <v>119</v>
      </c>
      <c r="B120" s="11" t="s">
        <v>170</v>
      </c>
      <c r="C120" s="11" t="s">
        <v>109</v>
      </c>
      <c r="D120" s="13" t="s">
        <v>13</v>
      </c>
      <c r="E120" s="11">
        <v>1</v>
      </c>
      <c r="F120" s="11">
        <v>10000</v>
      </c>
      <c r="G120" s="11">
        <v>1</v>
      </c>
    </row>
    <row r="121" spans="1:7">
      <c r="A121" s="11">
        <v>120</v>
      </c>
      <c r="B121" s="11" t="s">
        <v>171</v>
      </c>
      <c r="C121" s="11" t="s">
        <v>172</v>
      </c>
      <c r="D121" s="13" t="s">
        <v>18</v>
      </c>
      <c r="E121" s="11">
        <v>1</v>
      </c>
      <c r="F121" s="11">
        <v>13500</v>
      </c>
      <c r="G121" s="11">
        <v>1</v>
      </c>
    </row>
    <row r="122" spans="1:7">
      <c r="A122" s="11">
        <v>121</v>
      </c>
      <c r="B122" s="11" t="s">
        <v>173</v>
      </c>
      <c r="C122" s="11" t="s">
        <v>174</v>
      </c>
      <c r="D122" s="13" t="s">
        <v>18</v>
      </c>
      <c r="E122" s="11">
        <v>1</v>
      </c>
      <c r="F122" s="11">
        <v>13500</v>
      </c>
      <c r="G122" s="11">
        <v>1</v>
      </c>
    </row>
    <row r="123" spans="1:7">
      <c r="A123" s="11">
        <v>122</v>
      </c>
      <c r="B123" s="11" t="s">
        <v>175</v>
      </c>
      <c r="C123" s="11" t="s">
        <v>172</v>
      </c>
      <c r="D123" s="13" t="s">
        <v>18</v>
      </c>
      <c r="E123" s="11">
        <v>1</v>
      </c>
      <c r="F123" s="11">
        <v>13500</v>
      </c>
      <c r="G123" s="11">
        <v>1</v>
      </c>
    </row>
    <row r="124" spans="1:7">
      <c r="A124" s="11">
        <v>123</v>
      </c>
      <c r="B124" s="11" t="s">
        <v>176</v>
      </c>
      <c r="C124" s="11" t="s">
        <v>177</v>
      </c>
      <c r="D124" s="13" t="s">
        <v>18</v>
      </c>
      <c r="E124" s="11">
        <v>1</v>
      </c>
      <c r="F124" s="11">
        <v>13500</v>
      </c>
      <c r="G124" s="11">
        <v>1</v>
      </c>
    </row>
    <row r="125" spans="1:7">
      <c r="A125" s="11">
        <v>124</v>
      </c>
      <c r="B125" s="11" t="s">
        <v>178</v>
      </c>
      <c r="C125" s="11" t="s">
        <v>179</v>
      </c>
      <c r="D125" s="13" t="s">
        <v>18</v>
      </c>
      <c r="E125" s="11">
        <v>1</v>
      </c>
      <c r="F125" s="11">
        <v>13500</v>
      </c>
      <c r="G125" s="11">
        <v>1</v>
      </c>
    </row>
    <row r="126" spans="1:7">
      <c r="A126" s="11">
        <v>125</v>
      </c>
      <c r="B126" s="11" t="s">
        <v>180</v>
      </c>
      <c r="C126" s="11" t="s">
        <v>181</v>
      </c>
      <c r="D126" s="13" t="s">
        <v>18</v>
      </c>
      <c r="E126" s="11">
        <v>1</v>
      </c>
      <c r="F126" s="11">
        <v>13500</v>
      </c>
      <c r="G126" s="11">
        <v>1</v>
      </c>
    </row>
    <row r="127" spans="1:7">
      <c r="A127" s="11">
        <v>126</v>
      </c>
      <c r="B127" s="11" t="s">
        <v>182</v>
      </c>
      <c r="C127" s="11" t="s">
        <v>183</v>
      </c>
      <c r="D127" s="13" t="s">
        <v>18</v>
      </c>
      <c r="E127" s="11">
        <v>1</v>
      </c>
      <c r="F127" s="11">
        <v>13500</v>
      </c>
      <c r="G127" s="11">
        <v>1</v>
      </c>
    </row>
    <row r="128" spans="1:7">
      <c r="A128" s="11">
        <v>127</v>
      </c>
      <c r="B128" s="11" t="s">
        <v>184</v>
      </c>
      <c r="C128" s="11" t="s">
        <v>185</v>
      </c>
      <c r="D128" s="13" t="s">
        <v>18</v>
      </c>
      <c r="E128" s="11">
        <v>1</v>
      </c>
      <c r="F128" s="11">
        <v>13500</v>
      </c>
      <c r="G128" s="11">
        <v>1</v>
      </c>
    </row>
    <row r="129" spans="1:7">
      <c r="A129" s="11">
        <v>128</v>
      </c>
      <c r="B129" s="11" t="s">
        <v>186</v>
      </c>
      <c r="C129" s="11" t="s">
        <v>187</v>
      </c>
      <c r="D129" s="13" t="s">
        <v>18</v>
      </c>
      <c r="E129" s="11">
        <v>1</v>
      </c>
      <c r="F129" s="11">
        <v>13500</v>
      </c>
      <c r="G129" s="11">
        <v>1</v>
      </c>
    </row>
    <row r="130" spans="1:7">
      <c r="A130" s="11">
        <v>129</v>
      </c>
      <c r="B130" s="11" t="s">
        <v>188</v>
      </c>
      <c r="C130" s="11" t="s">
        <v>189</v>
      </c>
      <c r="D130" s="13" t="s">
        <v>18</v>
      </c>
      <c r="E130" s="11">
        <v>1</v>
      </c>
      <c r="F130" s="11">
        <v>13500</v>
      </c>
      <c r="G130" s="11">
        <v>1</v>
      </c>
    </row>
    <row r="131" spans="1:7">
      <c r="A131" s="11">
        <v>130</v>
      </c>
      <c r="B131" s="11" t="s">
        <v>190</v>
      </c>
      <c r="C131" s="11" t="s">
        <v>191</v>
      </c>
      <c r="D131" s="13" t="s">
        <v>15</v>
      </c>
      <c r="E131" s="11">
        <v>1</v>
      </c>
      <c r="F131" s="11">
        <v>1000</v>
      </c>
      <c r="G131" s="11">
        <v>1</v>
      </c>
    </row>
    <row r="132" spans="1:7">
      <c r="A132" s="11">
        <v>131</v>
      </c>
      <c r="B132" s="11" t="s">
        <v>192</v>
      </c>
      <c r="C132" s="11" t="s">
        <v>193</v>
      </c>
      <c r="D132" s="13" t="s">
        <v>12</v>
      </c>
      <c r="E132" s="11">
        <v>2</v>
      </c>
      <c r="F132" s="11">
        <v>1000</v>
      </c>
      <c r="G132" s="11">
        <v>1495</v>
      </c>
    </row>
  </sheetData>
  <autoFilter ref="A1:G132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E6"/>
  <sheetViews>
    <sheetView workbookViewId="0">
      <selection activeCell="D4" sqref="D4"/>
    </sheetView>
  </sheetViews>
  <sheetFormatPr defaultColWidth="8.85546875" defaultRowHeight="15"/>
  <cols>
    <col min="1" max="1" width="6" bestFit="1" customWidth="1"/>
    <col min="2" max="2" width="41" bestFit="1" customWidth="1"/>
    <col min="4" max="4" width="12.42578125" bestFit="1" customWidth="1"/>
  </cols>
  <sheetData>
    <row r="1" spans="1:5">
      <c r="A1" s="12" t="s">
        <v>6</v>
      </c>
      <c r="B1" s="12" t="s">
        <v>20</v>
      </c>
      <c r="C1" s="12" t="s">
        <v>50</v>
      </c>
      <c r="D1" s="12" t="s">
        <v>62</v>
      </c>
      <c r="E1" s="12" t="s">
        <v>9</v>
      </c>
    </row>
    <row r="2" spans="1:5">
      <c r="A2" s="13">
        <v>1</v>
      </c>
      <c r="B2" s="11" t="s">
        <v>194</v>
      </c>
      <c r="C2" s="11">
        <v>5</v>
      </c>
      <c r="D2" s="11">
        <v>54</v>
      </c>
      <c r="E2" s="11" t="s">
        <v>63</v>
      </c>
    </row>
    <row r="3" spans="1:5">
      <c r="A3" s="13">
        <v>2</v>
      </c>
      <c r="B3" s="11" t="s">
        <v>195</v>
      </c>
      <c r="C3" s="11">
        <v>6</v>
      </c>
      <c r="D3" s="11">
        <v>4</v>
      </c>
      <c r="E3" s="11" t="s">
        <v>63</v>
      </c>
    </row>
    <row r="4" spans="1:5">
      <c r="A4" s="13">
        <v>3</v>
      </c>
      <c r="B4" s="11" t="s">
        <v>196</v>
      </c>
      <c r="C4" s="11">
        <v>3</v>
      </c>
      <c r="D4" s="11">
        <v>10</v>
      </c>
      <c r="E4" s="11" t="s">
        <v>64</v>
      </c>
    </row>
    <row r="5" spans="1:5">
      <c r="A5" s="11">
        <v>4</v>
      </c>
      <c r="B5" s="11" t="s">
        <v>197</v>
      </c>
      <c r="C5" s="11">
        <v>2</v>
      </c>
      <c r="D5" s="11">
        <v>3</v>
      </c>
      <c r="E5" s="11" t="s">
        <v>64</v>
      </c>
    </row>
    <row r="6" spans="1:5">
      <c r="A6" s="11">
        <v>5</v>
      </c>
      <c r="B6" s="11" t="s">
        <v>198</v>
      </c>
      <c r="C6" s="11">
        <v>5</v>
      </c>
      <c r="D6" s="11">
        <v>15</v>
      </c>
      <c r="E6" s="11" t="s">
        <v>64</v>
      </c>
    </row>
  </sheetData>
  <dataValidations count="1">
    <dataValidation type="list" allowBlank="1" showInputMessage="1" showErrorMessage="1" sqref="E2:E6">
      <formula1>StationTypes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E101"/>
  <sheetViews>
    <sheetView workbookViewId="0">
      <selection activeCell="C25" sqref="C25"/>
    </sheetView>
  </sheetViews>
  <sheetFormatPr defaultColWidth="8.85546875" defaultRowHeight="15"/>
  <cols>
    <col min="1" max="1" width="6" bestFit="1" customWidth="1"/>
    <col min="2" max="2" width="12.42578125" bestFit="1" customWidth="1"/>
    <col min="3" max="3" width="10" bestFit="1" customWidth="1"/>
    <col min="4" max="4" width="8.7109375" bestFit="1" customWidth="1"/>
  </cols>
  <sheetData>
    <row r="1" spans="1:5">
      <c r="A1" s="12" t="s">
        <v>6</v>
      </c>
      <c r="B1" s="12" t="s">
        <v>51</v>
      </c>
      <c r="C1" s="12" t="s">
        <v>9</v>
      </c>
      <c r="D1" s="12" t="s">
        <v>1</v>
      </c>
      <c r="E1" s="12" t="s">
        <v>234</v>
      </c>
    </row>
    <row r="2" spans="1:5">
      <c r="A2" s="13">
        <v>1</v>
      </c>
      <c r="B2" s="11" t="s">
        <v>244</v>
      </c>
      <c r="C2" s="11" t="s">
        <v>53</v>
      </c>
      <c r="D2" s="13">
        <v>1</v>
      </c>
      <c r="E2" s="11">
        <v>4</v>
      </c>
    </row>
    <row r="3" spans="1:5" s="11" customFormat="1">
      <c r="A3" s="13">
        <v>2</v>
      </c>
      <c r="B3" s="13" t="s">
        <v>199</v>
      </c>
      <c r="C3" s="13" t="s">
        <v>53</v>
      </c>
      <c r="D3" s="13">
        <v>1</v>
      </c>
      <c r="E3" s="11">
        <v>4</v>
      </c>
    </row>
    <row r="4" spans="1:5">
      <c r="A4" s="13">
        <v>3</v>
      </c>
      <c r="B4" s="13" t="s">
        <v>200</v>
      </c>
      <c r="C4" s="13" t="s">
        <v>54</v>
      </c>
      <c r="D4" s="13">
        <v>1</v>
      </c>
      <c r="E4" s="11">
        <v>2</v>
      </c>
    </row>
    <row r="5" spans="1:5">
      <c r="A5" s="13">
        <v>4</v>
      </c>
      <c r="B5" s="13" t="s">
        <v>201</v>
      </c>
      <c r="C5" s="13" t="s">
        <v>56</v>
      </c>
      <c r="D5" s="13">
        <v>1</v>
      </c>
      <c r="E5" s="11">
        <v>1</v>
      </c>
    </row>
    <row r="6" spans="1:5">
      <c r="A6" s="13">
        <v>5</v>
      </c>
      <c r="B6" s="13" t="s">
        <v>202</v>
      </c>
      <c r="C6" s="13" t="s">
        <v>53</v>
      </c>
      <c r="D6" s="13">
        <v>2</v>
      </c>
      <c r="E6" s="11">
        <v>4</v>
      </c>
    </row>
    <row r="7" spans="1:5">
      <c r="A7" s="13">
        <v>6</v>
      </c>
      <c r="B7" s="13" t="s">
        <v>203</v>
      </c>
      <c r="C7" s="13" t="s">
        <v>204</v>
      </c>
      <c r="D7" s="13">
        <v>2</v>
      </c>
      <c r="E7" s="11">
        <v>2</v>
      </c>
    </row>
    <row r="8" spans="1:5">
      <c r="A8" s="13">
        <v>7</v>
      </c>
      <c r="B8" s="13" t="s">
        <v>205</v>
      </c>
      <c r="C8" s="13" t="s">
        <v>54</v>
      </c>
      <c r="D8" s="13">
        <v>2</v>
      </c>
      <c r="E8" s="11">
        <v>2</v>
      </c>
    </row>
    <row r="9" spans="1:5">
      <c r="A9" s="13">
        <v>8</v>
      </c>
      <c r="B9" s="13" t="s">
        <v>206</v>
      </c>
      <c r="C9" s="13" t="s">
        <v>56</v>
      </c>
      <c r="D9" s="13">
        <v>2</v>
      </c>
      <c r="E9" s="11">
        <v>1</v>
      </c>
    </row>
    <row r="10" spans="1:5">
      <c r="A10" s="13">
        <v>9</v>
      </c>
      <c r="B10" s="13" t="s">
        <v>207</v>
      </c>
      <c r="C10" s="13" t="s">
        <v>56</v>
      </c>
      <c r="D10" s="13">
        <v>2</v>
      </c>
      <c r="E10" s="11">
        <v>1</v>
      </c>
    </row>
    <row r="11" spans="1:5">
      <c r="A11" s="13">
        <v>10</v>
      </c>
      <c r="B11" s="11" t="s">
        <v>208</v>
      </c>
      <c r="C11" s="13" t="s">
        <v>84</v>
      </c>
      <c r="D11" s="13">
        <v>2</v>
      </c>
      <c r="E11" s="11">
        <v>1</v>
      </c>
    </row>
    <row r="12" spans="1:5">
      <c r="A12" s="13">
        <v>11</v>
      </c>
      <c r="B12" s="13" t="s">
        <v>209</v>
      </c>
      <c r="C12" s="13" t="s">
        <v>53</v>
      </c>
      <c r="D12" s="13">
        <v>3</v>
      </c>
      <c r="E12" s="11">
        <v>3</v>
      </c>
    </row>
    <row r="13" spans="1:5">
      <c r="A13" s="13">
        <v>12</v>
      </c>
      <c r="B13" s="13" t="s">
        <v>210</v>
      </c>
      <c r="C13" s="13" t="s">
        <v>53</v>
      </c>
      <c r="D13" s="13">
        <v>3</v>
      </c>
      <c r="E13" s="11">
        <v>3</v>
      </c>
    </row>
    <row r="14" spans="1:5">
      <c r="A14" s="13">
        <v>13</v>
      </c>
      <c r="B14" s="13" t="s">
        <v>211</v>
      </c>
      <c r="C14" s="13" t="s">
        <v>54</v>
      </c>
      <c r="D14" s="13">
        <v>3</v>
      </c>
      <c r="E14" s="11">
        <v>3</v>
      </c>
    </row>
    <row r="15" spans="1:5">
      <c r="A15" s="13">
        <v>14</v>
      </c>
      <c r="B15" s="13" t="s">
        <v>212</v>
      </c>
      <c r="C15" s="13" t="s">
        <v>53</v>
      </c>
      <c r="D15" s="13">
        <v>4</v>
      </c>
      <c r="E15" s="11">
        <v>3</v>
      </c>
    </row>
    <row r="16" spans="1:5">
      <c r="A16" s="13">
        <v>15</v>
      </c>
      <c r="B16" s="13" t="s">
        <v>213</v>
      </c>
      <c r="C16" s="13" t="s">
        <v>53</v>
      </c>
      <c r="D16" s="13">
        <v>4</v>
      </c>
      <c r="E16" s="11">
        <v>3</v>
      </c>
    </row>
    <row r="17" spans="1:5">
      <c r="A17" s="13">
        <v>16</v>
      </c>
      <c r="B17" s="13" t="s">
        <v>52</v>
      </c>
      <c r="C17" s="13" t="s">
        <v>54</v>
      </c>
      <c r="D17" s="13">
        <v>5</v>
      </c>
      <c r="E17" s="11">
        <v>2</v>
      </c>
    </row>
    <row r="18" spans="1:5">
      <c r="A18" s="13">
        <v>17</v>
      </c>
      <c r="B18" s="13" t="s">
        <v>60</v>
      </c>
      <c r="C18" s="13" t="s">
        <v>54</v>
      </c>
      <c r="D18" s="13">
        <v>5</v>
      </c>
      <c r="E18" s="11">
        <v>2</v>
      </c>
    </row>
    <row r="19" spans="1:5">
      <c r="A19" s="13">
        <v>18</v>
      </c>
      <c r="B19" s="13" t="s">
        <v>61</v>
      </c>
      <c r="C19" s="13" t="s">
        <v>54</v>
      </c>
      <c r="D19" s="13">
        <v>5</v>
      </c>
      <c r="E19" s="11">
        <v>2</v>
      </c>
    </row>
    <row r="20" spans="1:5">
      <c r="A20" s="13">
        <v>19</v>
      </c>
      <c r="B20" s="13" t="s">
        <v>214</v>
      </c>
      <c r="C20" s="13" t="s">
        <v>54</v>
      </c>
      <c r="D20" s="13">
        <v>5</v>
      </c>
      <c r="E20" s="11">
        <v>2</v>
      </c>
    </row>
    <row r="21" spans="1:5">
      <c r="A21" s="13">
        <v>20</v>
      </c>
      <c r="B21" s="13" t="s">
        <v>215</v>
      </c>
      <c r="C21" s="13" t="s">
        <v>54</v>
      </c>
      <c r="D21" s="13">
        <v>5</v>
      </c>
      <c r="E21" s="11">
        <v>2</v>
      </c>
    </row>
    <row r="22" spans="1:5">
      <c r="A22" s="13"/>
    </row>
    <row r="23" spans="1:5">
      <c r="A23" s="2"/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</sheetData>
  <dataValidations count="1">
    <dataValidation type="list" allowBlank="1" showInputMessage="1" showErrorMessage="1" sqref="C2:C21">
      <formula1>VehicleTypes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enableFormatConditionsCalculation="0"/>
  <dimension ref="A2:U496"/>
  <sheetViews>
    <sheetView workbookViewId="0">
      <selection activeCell="I23" sqref="I23"/>
    </sheetView>
  </sheetViews>
  <sheetFormatPr defaultColWidth="8.85546875" defaultRowHeight="15"/>
  <cols>
    <col min="1" max="1" width="16.7109375" style="18" bestFit="1" customWidth="1"/>
    <col min="2" max="2" width="21.140625" style="18" customWidth="1"/>
    <col min="3" max="3" width="10.140625" style="18" customWidth="1"/>
    <col min="4" max="4" width="11.42578125" style="18" customWidth="1"/>
    <col min="5" max="5" width="13.7109375" style="18" bestFit="1" customWidth="1"/>
    <col min="6" max="6" width="4" style="18" customWidth="1"/>
    <col min="7" max="7" width="15.42578125" style="18" customWidth="1"/>
    <col min="8" max="8" width="21.42578125" style="18" customWidth="1"/>
    <col min="9" max="9" width="12" style="22" bestFit="1" customWidth="1"/>
    <col min="10" max="10" width="12" style="18" bestFit="1" customWidth="1"/>
    <col min="11" max="11" width="12.7109375" style="18" customWidth="1"/>
    <col min="12" max="12" width="12" style="18" bestFit="1" customWidth="1"/>
    <col min="13" max="32" width="8.85546875" style="18"/>
    <col min="33" max="33" width="12.7109375" style="18" bestFit="1" customWidth="1"/>
    <col min="34" max="16384" width="8.85546875" style="18"/>
  </cols>
  <sheetData>
    <row r="2" spans="1:21">
      <c r="G2" s="19" t="s">
        <v>216</v>
      </c>
      <c r="H2" s="20" t="s">
        <v>217</v>
      </c>
      <c r="I2" s="20" t="s">
        <v>218</v>
      </c>
      <c r="J2" s="20" t="s">
        <v>219</v>
      </c>
      <c r="K2" s="20" t="s">
        <v>220</v>
      </c>
      <c r="L2" s="20" t="s">
        <v>221</v>
      </c>
      <c r="M2" s="21" t="s">
        <v>222</v>
      </c>
      <c r="R2" s="22" t="s">
        <v>223</v>
      </c>
    </row>
    <row r="3" spans="1:21">
      <c r="E3" s="23"/>
      <c r="G3" s="24" t="s">
        <v>224</v>
      </c>
      <c r="H3" s="25" t="s">
        <v>225</v>
      </c>
      <c r="I3" s="25">
        <f>R3*$E$8</f>
        <v>0.10500000000000001</v>
      </c>
      <c r="J3" s="23">
        <v>0</v>
      </c>
      <c r="K3" s="25">
        <v>0.2</v>
      </c>
      <c r="L3" s="26">
        <v>4.1843470587596565</v>
      </c>
      <c r="M3" s="27">
        <v>9.6910445433702748</v>
      </c>
      <c r="R3" s="22">
        <f>1-E11</f>
        <v>0.15000000000000002</v>
      </c>
      <c r="T3" s="28">
        <f>AVERAGE(L3/L$7,L8/L$12)*T$7</f>
        <v>4.1757024175468729</v>
      </c>
      <c r="U3" s="28">
        <f t="shared" ref="T3:U6" si="0">AVERAGE(M3/M$7,M8/M$12)*U$7</f>
        <v>9.4722204700847854</v>
      </c>
    </row>
    <row r="4" spans="1:21">
      <c r="A4" s="23"/>
      <c r="E4" s="23"/>
      <c r="G4" s="24" t="s">
        <v>224</v>
      </c>
      <c r="H4" s="25" t="s">
        <v>226</v>
      </c>
      <c r="I4" s="25">
        <f>R4*$E$8</f>
        <v>8.9250000000000038E-2</v>
      </c>
      <c r="J4" s="23">
        <f>J3+I3</f>
        <v>0.10500000000000001</v>
      </c>
      <c r="K4" s="25">
        <v>0.4</v>
      </c>
      <c r="L4" s="29">
        <v>4.0659024588743193</v>
      </c>
      <c r="M4" s="30">
        <v>11.742596836573297</v>
      </c>
      <c r="R4" s="22">
        <f>E11-SUM(R5:R7)</f>
        <v>0.12750000000000006</v>
      </c>
      <c r="T4" s="28">
        <f t="shared" si="0"/>
        <v>4.0629928349374884</v>
      </c>
      <c r="U4" s="28">
        <f t="shared" si="0"/>
        <v>11.592302622298762</v>
      </c>
    </row>
    <row r="5" spans="1:21">
      <c r="G5" s="24" t="s">
        <v>224</v>
      </c>
      <c r="H5" s="25" t="s">
        <v>227</v>
      </c>
      <c r="I5" s="25">
        <f>R5*$E$8</f>
        <v>0.10114999999999996</v>
      </c>
      <c r="J5" s="23">
        <f t="shared" ref="J5:J12" si="1">J4+I4</f>
        <v>0.19425000000000003</v>
      </c>
      <c r="K5" s="25">
        <v>0.6</v>
      </c>
      <c r="L5" s="26">
        <v>4.0296402920960697</v>
      </c>
      <c r="M5" s="27">
        <v>13.099369730922533</v>
      </c>
      <c r="R5" s="22">
        <f>E11^2-SUM(R6:R7)</f>
        <v>0.14449999999999996</v>
      </c>
      <c r="T5" s="28">
        <f t="shared" si="0"/>
        <v>4.0280527122664616</v>
      </c>
      <c r="U5" s="28">
        <f t="shared" si="0"/>
        <v>13.005967803831384</v>
      </c>
    </row>
    <row r="6" spans="1:21">
      <c r="G6" s="24" t="s">
        <v>224</v>
      </c>
      <c r="H6" s="25" t="s">
        <v>228</v>
      </c>
      <c r="I6" s="25">
        <f>R6*$E$8</f>
        <v>6.0689999999999994E-2</v>
      </c>
      <c r="J6" s="23">
        <f t="shared" si="1"/>
        <v>0.2954</v>
      </c>
      <c r="K6" s="25">
        <v>0.8</v>
      </c>
      <c r="L6" s="26">
        <v>4.0113264144655432</v>
      </c>
      <c r="M6" s="27">
        <v>14.14134047769006</v>
      </c>
      <c r="R6" s="22">
        <f>E11^2*E12-R7</f>
        <v>8.6699999999999999E-2</v>
      </c>
      <c r="T6" s="28">
        <f t="shared" si="0"/>
        <v>4.0105707517230424</v>
      </c>
      <c r="U6" s="28">
        <f t="shared" si="0"/>
        <v>14.097632059984019</v>
      </c>
    </row>
    <row r="7" spans="1:21">
      <c r="G7" s="24" t="s">
        <v>224</v>
      </c>
      <c r="H7" s="25" t="s">
        <v>229</v>
      </c>
      <c r="I7" s="25">
        <f>R7*$E$8</f>
        <v>0.34390999999999994</v>
      </c>
      <c r="J7" s="23">
        <f t="shared" si="1"/>
        <v>0.35609000000000002</v>
      </c>
      <c r="K7" s="31">
        <v>1</v>
      </c>
      <c r="L7" s="32">
        <v>4</v>
      </c>
      <c r="M7" s="33">
        <v>15</v>
      </c>
      <c r="R7" s="22">
        <f>E11^3*E12</f>
        <v>0.49129999999999996</v>
      </c>
      <c r="T7" s="34">
        <v>4</v>
      </c>
      <c r="U7" s="34">
        <v>15</v>
      </c>
    </row>
    <row r="8" spans="1:21">
      <c r="A8" s="35" t="s">
        <v>230</v>
      </c>
      <c r="B8" s="36"/>
      <c r="C8" s="36"/>
      <c r="D8" s="36"/>
      <c r="E8" s="37">
        <v>0.7</v>
      </c>
      <c r="G8" s="24" t="s">
        <v>231</v>
      </c>
      <c r="H8" s="25" t="s">
        <v>225</v>
      </c>
      <c r="I8" s="25">
        <f>R8*(1-$E$8)</f>
        <v>4.5000000000000012E-2</v>
      </c>
      <c r="J8" s="23">
        <f>J7+I7</f>
        <v>0.7</v>
      </c>
      <c r="K8" s="25">
        <v>0.2</v>
      </c>
      <c r="L8" s="26">
        <v>3.7503519987006793</v>
      </c>
      <c r="M8" s="27">
        <v>10.487182583039202</v>
      </c>
      <c r="R8" s="22">
        <f>1-E15</f>
        <v>0.15000000000000002</v>
      </c>
      <c r="T8" s="28">
        <f t="shared" ref="T8:U11" si="2">AVERAGE(L3/L$7,L8/L$12)*T$12</f>
        <v>3.7581321757921855</v>
      </c>
      <c r="U8" s="28">
        <f t="shared" si="2"/>
        <v>10.735183199429422</v>
      </c>
    </row>
    <row r="9" spans="1:21">
      <c r="A9" s="38"/>
      <c r="B9" s="23"/>
      <c r="C9" s="23"/>
      <c r="D9" s="23"/>
      <c r="E9" s="39"/>
      <c r="G9" s="24" t="s">
        <v>231</v>
      </c>
      <c r="H9" s="25" t="s">
        <v>226</v>
      </c>
      <c r="I9" s="25">
        <f>R9*(1-$E$8)</f>
        <v>3.825000000000002E-2</v>
      </c>
      <c r="J9" s="23">
        <f t="shared" si="1"/>
        <v>0.745</v>
      </c>
      <c r="K9" s="25">
        <v>0.4</v>
      </c>
      <c r="L9" s="26">
        <v>3.6540748899005919</v>
      </c>
      <c r="M9" s="27">
        <v>12.967609529094123</v>
      </c>
      <c r="R9" s="22">
        <f>E15-SUM(R10:R12)</f>
        <v>0.12750000000000006</v>
      </c>
      <c r="T9" s="28">
        <f t="shared" si="2"/>
        <v>3.6566935514437398</v>
      </c>
      <c r="U9" s="28">
        <f t="shared" si="2"/>
        <v>13.137942971938598</v>
      </c>
    </row>
    <row r="10" spans="1:21">
      <c r="A10" s="38" t="s">
        <v>224</v>
      </c>
      <c r="B10" s="23"/>
      <c r="C10" s="23"/>
      <c r="D10" s="23"/>
      <c r="E10" s="39"/>
      <c r="G10" s="24" t="s">
        <v>231</v>
      </c>
      <c r="H10" s="25" t="s">
        <v>227</v>
      </c>
      <c r="I10" s="25">
        <f>R10*(1-$E$8)</f>
        <v>8.6700000000000013E-2</v>
      </c>
      <c r="J10" s="23">
        <f t="shared" si="1"/>
        <v>0.78325</v>
      </c>
      <c r="K10" s="25">
        <v>0.6</v>
      </c>
      <c r="L10" s="26">
        <v>3.6238186191931674</v>
      </c>
      <c r="M10" s="27">
        <v>14.634241326972266</v>
      </c>
      <c r="R10" s="22">
        <f>E15^2-SUM(R11:R12)</f>
        <v>0.28899999999999998</v>
      </c>
      <c r="T10" s="28">
        <f t="shared" si="2"/>
        <v>3.6252474410398157</v>
      </c>
      <c r="U10" s="28">
        <f t="shared" si="2"/>
        <v>14.740096844342235</v>
      </c>
    </row>
    <row r="11" spans="1:21">
      <c r="A11" s="38" t="s">
        <v>232</v>
      </c>
      <c r="B11" s="23"/>
      <c r="C11" s="23"/>
      <c r="D11" s="23"/>
      <c r="E11" s="40">
        <v>0.85</v>
      </c>
      <c r="G11" s="24" t="s">
        <v>231</v>
      </c>
      <c r="H11" s="25" t="s">
        <v>228</v>
      </c>
      <c r="I11" s="25">
        <f>R11*(1-$E$8)</f>
        <v>1.9507500000000004E-2</v>
      </c>
      <c r="J11" s="23">
        <f t="shared" si="1"/>
        <v>0.86995</v>
      </c>
      <c r="K11" s="25">
        <v>0.8</v>
      </c>
      <c r="L11" s="26">
        <v>3.6088335800824871</v>
      </c>
      <c r="M11" s="27">
        <v>15.927780127915042</v>
      </c>
      <c r="R11" s="22">
        <f>E15^2*E16-R12</f>
        <v>6.5024999999999999E-2</v>
      </c>
      <c r="T11" s="28">
        <f t="shared" si="2"/>
        <v>3.6095136765507383</v>
      </c>
      <c r="U11" s="28">
        <f t="shared" si="2"/>
        <v>15.977316334648556</v>
      </c>
    </row>
    <row r="12" spans="1:21">
      <c r="A12" s="38" t="s">
        <v>233</v>
      </c>
      <c r="B12" s="23"/>
      <c r="C12" s="23"/>
      <c r="D12" s="23"/>
      <c r="E12" s="40">
        <v>0.8</v>
      </c>
      <c r="G12" s="24" t="s">
        <v>231</v>
      </c>
      <c r="H12" s="25" t="s">
        <v>229</v>
      </c>
      <c r="I12" s="25">
        <f>R12*(1-$E$8)</f>
        <v>0.1105425</v>
      </c>
      <c r="J12" s="23">
        <f t="shared" si="1"/>
        <v>0.88945750000000001</v>
      </c>
      <c r="K12" s="31">
        <v>1</v>
      </c>
      <c r="L12" s="32">
        <v>3.6</v>
      </c>
      <c r="M12" s="33">
        <v>17</v>
      </c>
      <c r="R12" s="22">
        <f>E15^3*E16</f>
        <v>0.36847499999999994</v>
      </c>
      <c r="T12" s="34">
        <v>3.6</v>
      </c>
      <c r="U12" s="34">
        <v>17</v>
      </c>
    </row>
    <row r="13" spans="1:21">
      <c r="A13" s="38"/>
      <c r="B13" s="23"/>
      <c r="C13" s="23"/>
      <c r="D13" s="23"/>
      <c r="E13" s="39"/>
      <c r="G13" s="41"/>
      <c r="H13" s="42"/>
      <c r="I13" s="43"/>
      <c r="J13" s="42"/>
      <c r="K13" s="42"/>
      <c r="L13" s="42"/>
      <c r="M13" s="44"/>
    </row>
    <row r="14" spans="1:21">
      <c r="A14" s="38" t="s">
        <v>231</v>
      </c>
      <c r="B14" s="23"/>
      <c r="C14" s="23"/>
      <c r="D14" s="23"/>
      <c r="E14" s="39"/>
    </row>
    <row r="15" spans="1:21">
      <c r="A15" s="38" t="s">
        <v>232</v>
      </c>
      <c r="B15" s="23"/>
      <c r="C15" s="23"/>
      <c r="D15" s="23"/>
      <c r="E15" s="40">
        <v>0.85</v>
      </c>
    </row>
    <row r="16" spans="1:21">
      <c r="A16" s="41" t="s">
        <v>233</v>
      </c>
      <c r="B16" s="42"/>
      <c r="C16" s="42"/>
      <c r="D16" s="42"/>
      <c r="E16" s="45">
        <v>0.6</v>
      </c>
    </row>
    <row r="47" spans="9:9">
      <c r="I47" s="18"/>
    </row>
    <row r="48" spans="9:9">
      <c r="I48" s="18"/>
    </row>
    <row r="49" spans="9:9">
      <c r="I49" s="18"/>
    </row>
    <row r="50" spans="9:9">
      <c r="I50" s="18"/>
    </row>
    <row r="51" spans="9:9">
      <c r="I51" s="18"/>
    </row>
    <row r="52" spans="9:9">
      <c r="I52" s="18"/>
    </row>
    <row r="53" spans="9:9">
      <c r="I53" s="18"/>
    </row>
    <row r="54" spans="9:9">
      <c r="I54" s="18"/>
    </row>
    <row r="55" spans="9:9">
      <c r="I55" s="18"/>
    </row>
    <row r="56" spans="9:9">
      <c r="I56" s="18"/>
    </row>
    <row r="57" spans="9:9">
      <c r="I57" s="18"/>
    </row>
    <row r="58" spans="9:9">
      <c r="I58" s="18"/>
    </row>
    <row r="59" spans="9:9">
      <c r="I59" s="18"/>
    </row>
    <row r="60" spans="9:9">
      <c r="I60" s="18"/>
    </row>
    <row r="61" spans="9:9">
      <c r="I61" s="18"/>
    </row>
    <row r="62" spans="9:9">
      <c r="I62" s="18"/>
    </row>
    <row r="63" spans="9:9">
      <c r="I63" s="18"/>
    </row>
    <row r="64" spans="9:9">
      <c r="I64" s="18"/>
    </row>
    <row r="65" spans="9:9">
      <c r="I65" s="18"/>
    </row>
    <row r="66" spans="9:9">
      <c r="I66" s="18"/>
    </row>
    <row r="67" spans="9:9">
      <c r="I67" s="18"/>
    </row>
    <row r="68" spans="9:9">
      <c r="I68" s="18"/>
    </row>
    <row r="69" spans="9:9">
      <c r="I69" s="18"/>
    </row>
    <row r="70" spans="9:9">
      <c r="I70" s="18"/>
    </row>
    <row r="71" spans="9:9">
      <c r="I71" s="18"/>
    </row>
    <row r="72" spans="9:9">
      <c r="I72" s="18"/>
    </row>
    <row r="73" spans="9:9">
      <c r="I73" s="18"/>
    </row>
    <row r="74" spans="9:9">
      <c r="I74" s="18"/>
    </row>
    <row r="75" spans="9:9">
      <c r="I75" s="18"/>
    </row>
    <row r="76" spans="9:9">
      <c r="I76" s="18"/>
    </row>
    <row r="77" spans="9:9">
      <c r="I77" s="18"/>
    </row>
    <row r="78" spans="9:9">
      <c r="I78" s="18"/>
    </row>
    <row r="79" spans="9:9">
      <c r="I79" s="18"/>
    </row>
    <row r="80" spans="9:9">
      <c r="I80" s="18"/>
    </row>
    <row r="81" spans="9:9">
      <c r="I81" s="18"/>
    </row>
    <row r="82" spans="9:9">
      <c r="I82" s="18"/>
    </row>
    <row r="83" spans="9:9">
      <c r="I83" s="18"/>
    </row>
    <row r="84" spans="9:9">
      <c r="I84" s="18"/>
    </row>
    <row r="85" spans="9:9">
      <c r="I85" s="18"/>
    </row>
    <row r="86" spans="9:9">
      <c r="I86" s="18"/>
    </row>
    <row r="87" spans="9:9">
      <c r="I87" s="18"/>
    </row>
    <row r="88" spans="9:9">
      <c r="I88" s="18"/>
    </row>
    <row r="89" spans="9:9">
      <c r="I89" s="18"/>
    </row>
    <row r="90" spans="9:9">
      <c r="I90" s="18"/>
    </row>
    <row r="91" spans="9:9">
      <c r="I91" s="18"/>
    </row>
    <row r="92" spans="9:9">
      <c r="I92" s="18"/>
    </row>
    <row r="93" spans="9:9">
      <c r="I93" s="18"/>
    </row>
    <row r="94" spans="9:9">
      <c r="I94" s="18"/>
    </row>
    <row r="95" spans="9:9">
      <c r="I95" s="18"/>
    </row>
    <row r="96" spans="9:9">
      <c r="I96" s="18"/>
    </row>
    <row r="97" spans="9:9">
      <c r="I97" s="18"/>
    </row>
    <row r="98" spans="9:9">
      <c r="I98" s="18"/>
    </row>
    <row r="99" spans="9:9">
      <c r="I99" s="18"/>
    </row>
    <row r="100" spans="9:9">
      <c r="I100" s="18"/>
    </row>
    <row r="101" spans="9:9">
      <c r="I101" s="18"/>
    </row>
    <row r="102" spans="9:9">
      <c r="I102" s="18"/>
    </row>
    <row r="103" spans="9:9">
      <c r="I103" s="18"/>
    </row>
    <row r="104" spans="9:9">
      <c r="I104" s="18"/>
    </row>
    <row r="105" spans="9:9">
      <c r="I105" s="18"/>
    </row>
    <row r="106" spans="9:9">
      <c r="I106" s="18"/>
    </row>
    <row r="107" spans="9:9">
      <c r="I107" s="18"/>
    </row>
    <row r="108" spans="9:9">
      <c r="I108" s="18"/>
    </row>
    <row r="109" spans="9:9">
      <c r="I109" s="18"/>
    </row>
    <row r="110" spans="9:9">
      <c r="I110" s="18"/>
    </row>
    <row r="111" spans="9:9">
      <c r="I111" s="18"/>
    </row>
    <row r="112" spans="9:9">
      <c r="I112" s="18"/>
    </row>
    <row r="113" spans="9:9">
      <c r="I113" s="18"/>
    </row>
    <row r="114" spans="9:9">
      <c r="I114" s="18"/>
    </row>
    <row r="115" spans="9:9">
      <c r="I115" s="18"/>
    </row>
    <row r="116" spans="9:9">
      <c r="I116" s="18"/>
    </row>
    <row r="117" spans="9:9">
      <c r="I117" s="18"/>
    </row>
    <row r="118" spans="9:9">
      <c r="I118" s="18"/>
    </row>
    <row r="119" spans="9:9">
      <c r="I119" s="18"/>
    </row>
    <row r="120" spans="9:9">
      <c r="I120" s="18"/>
    </row>
    <row r="121" spans="9:9">
      <c r="I121" s="18"/>
    </row>
    <row r="122" spans="9:9">
      <c r="I122" s="18"/>
    </row>
    <row r="123" spans="9:9">
      <c r="I123" s="18"/>
    </row>
    <row r="124" spans="9:9">
      <c r="I124" s="18"/>
    </row>
    <row r="125" spans="9:9">
      <c r="I125" s="18"/>
    </row>
    <row r="126" spans="9:9">
      <c r="I126" s="18"/>
    </row>
    <row r="127" spans="9:9">
      <c r="I127" s="18"/>
    </row>
    <row r="128" spans="9:9">
      <c r="I128" s="18"/>
    </row>
    <row r="129" spans="9:9">
      <c r="I129" s="18"/>
    </row>
    <row r="130" spans="9:9">
      <c r="I130" s="18"/>
    </row>
    <row r="131" spans="9:9">
      <c r="I131" s="18"/>
    </row>
    <row r="132" spans="9:9">
      <c r="I132" s="18"/>
    </row>
    <row r="133" spans="9:9">
      <c r="I133" s="18"/>
    </row>
    <row r="134" spans="9:9">
      <c r="I134" s="18"/>
    </row>
    <row r="135" spans="9:9">
      <c r="I135" s="18"/>
    </row>
    <row r="136" spans="9:9">
      <c r="I136" s="18"/>
    </row>
    <row r="137" spans="9:9">
      <c r="I137" s="18"/>
    </row>
    <row r="138" spans="9:9">
      <c r="I138" s="18"/>
    </row>
    <row r="139" spans="9:9">
      <c r="I139" s="18"/>
    </row>
    <row r="140" spans="9:9">
      <c r="I140" s="18"/>
    </row>
    <row r="141" spans="9:9">
      <c r="I141" s="18"/>
    </row>
    <row r="142" spans="9:9">
      <c r="I142" s="18"/>
    </row>
    <row r="143" spans="9:9">
      <c r="I143" s="18"/>
    </row>
    <row r="144" spans="9:9">
      <c r="I144" s="18"/>
    </row>
    <row r="145" spans="9:9">
      <c r="I145" s="18"/>
    </row>
    <row r="146" spans="9:9">
      <c r="I146" s="18"/>
    </row>
    <row r="147" spans="9:9">
      <c r="I147" s="18"/>
    </row>
    <row r="148" spans="9:9">
      <c r="I148" s="18"/>
    </row>
    <row r="149" spans="9:9">
      <c r="I149" s="18"/>
    </row>
    <row r="150" spans="9:9">
      <c r="I150" s="18"/>
    </row>
    <row r="151" spans="9:9">
      <c r="I151" s="18"/>
    </row>
    <row r="152" spans="9:9">
      <c r="I152" s="18"/>
    </row>
    <row r="153" spans="9:9">
      <c r="I153" s="18"/>
    </row>
    <row r="154" spans="9:9">
      <c r="I154" s="18"/>
    </row>
    <row r="155" spans="9:9">
      <c r="I155" s="18"/>
    </row>
    <row r="156" spans="9:9">
      <c r="I156" s="18"/>
    </row>
    <row r="157" spans="9:9">
      <c r="I157" s="18"/>
    </row>
    <row r="158" spans="9:9">
      <c r="I158" s="18"/>
    </row>
    <row r="159" spans="9:9">
      <c r="I159" s="18"/>
    </row>
    <row r="160" spans="9:9">
      <c r="I160" s="18"/>
    </row>
    <row r="161" spans="9:9">
      <c r="I161" s="18"/>
    </row>
    <row r="162" spans="9:9">
      <c r="I162" s="18"/>
    </row>
    <row r="163" spans="9:9">
      <c r="I163" s="18"/>
    </row>
    <row r="164" spans="9:9">
      <c r="I164" s="18"/>
    </row>
    <row r="165" spans="9:9">
      <c r="I165" s="18"/>
    </row>
    <row r="166" spans="9:9">
      <c r="I166" s="18"/>
    </row>
    <row r="167" spans="9:9">
      <c r="I167" s="18"/>
    </row>
    <row r="168" spans="9:9">
      <c r="I168" s="18"/>
    </row>
    <row r="169" spans="9:9">
      <c r="I169" s="18"/>
    </row>
    <row r="170" spans="9:9">
      <c r="I170" s="18"/>
    </row>
    <row r="171" spans="9:9">
      <c r="I171" s="18"/>
    </row>
    <row r="172" spans="9:9">
      <c r="I172" s="18"/>
    </row>
    <row r="173" spans="9:9">
      <c r="I173" s="18"/>
    </row>
    <row r="174" spans="9:9">
      <c r="I174" s="18"/>
    </row>
    <row r="175" spans="9:9">
      <c r="I175" s="18"/>
    </row>
    <row r="176" spans="9:9">
      <c r="I176" s="18"/>
    </row>
    <row r="177" spans="9:9">
      <c r="I177" s="18"/>
    </row>
    <row r="178" spans="9:9">
      <c r="I178" s="18"/>
    </row>
    <row r="179" spans="9:9">
      <c r="I179" s="18"/>
    </row>
    <row r="180" spans="9:9">
      <c r="I180" s="18"/>
    </row>
    <row r="181" spans="9:9">
      <c r="I181" s="18"/>
    </row>
    <row r="182" spans="9:9">
      <c r="I182" s="18"/>
    </row>
    <row r="183" spans="9:9">
      <c r="I183" s="18"/>
    </row>
    <row r="184" spans="9:9">
      <c r="I184" s="18"/>
    </row>
    <row r="185" spans="9:9">
      <c r="I185" s="18"/>
    </row>
    <row r="186" spans="9:9">
      <c r="I186" s="18"/>
    </row>
    <row r="187" spans="9:9">
      <c r="I187" s="18"/>
    </row>
    <row r="188" spans="9:9">
      <c r="I188" s="18"/>
    </row>
    <row r="189" spans="9:9">
      <c r="I189" s="18"/>
    </row>
    <row r="190" spans="9:9">
      <c r="I190" s="18"/>
    </row>
    <row r="191" spans="9:9">
      <c r="I191" s="18"/>
    </row>
    <row r="192" spans="9:9">
      <c r="I192" s="18"/>
    </row>
    <row r="193" spans="9:9">
      <c r="I193" s="18"/>
    </row>
    <row r="194" spans="9:9">
      <c r="I194" s="18"/>
    </row>
    <row r="195" spans="9:9">
      <c r="I195" s="18"/>
    </row>
    <row r="196" spans="9:9">
      <c r="I196" s="18"/>
    </row>
    <row r="197" spans="9:9">
      <c r="I197" s="18"/>
    </row>
    <row r="198" spans="9:9">
      <c r="I198" s="18"/>
    </row>
    <row r="199" spans="9:9">
      <c r="I199" s="18"/>
    </row>
    <row r="200" spans="9:9">
      <c r="I200" s="18"/>
    </row>
    <row r="201" spans="9:9">
      <c r="I201" s="18"/>
    </row>
    <row r="202" spans="9:9">
      <c r="I202" s="18"/>
    </row>
    <row r="203" spans="9:9">
      <c r="I203" s="18"/>
    </row>
    <row r="204" spans="9:9">
      <c r="I204" s="18"/>
    </row>
    <row r="205" spans="9:9">
      <c r="I205" s="18"/>
    </row>
    <row r="206" spans="9:9">
      <c r="I206" s="18"/>
    </row>
    <row r="207" spans="9:9">
      <c r="I207" s="18"/>
    </row>
    <row r="208" spans="9:9">
      <c r="I208" s="18"/>
    </row>
    <row r="209" spans="9:9">
      <c r="I209" s="18"/>
    </row>
    <row r="210" spans="9:9">
      <c r="I210" s="18"/>
    </row>
    <row r="211" spans="9:9">
      <c r="I211" s="18"/>
    </row>
    <row r="212" spans="9:9">
      <c r="I212" s="18"/>
    </row>
    <row r="213" spans="9:9">
      <c r="I213" s="18"/>
    </row>
    <row r="214" spans="9:9">
      <c r="I214" s="18"/>
    </row>
    <row r="215" spans="9:9">
      <c r="I215" s="18"/>
    </row>
    <row r="216" spans="9:9">
      <c r="I216" s="18"/>
    </row>
    <row r="217" spans="9:9">
      <c r="I217" s="18"/>
    </row>
    <row r="218" spans="9:9">
      <c r="I218" s="18"/>
    </row>
    <row r="219" spans="9:9">
      <c r="I219" s="18"/>
    </row>
    <row r="220" spans="9:9">
      <c r="I220" s="18"/>
    </row>
    <row r="221" spans="9:9">
      <c r="I221" s="18"/>
    </row>
    <row r="222" spans="9:9">
      <c r="I222" s="18"/>
    </row>
    <row r="223" spans="9:9">
      <c r="I223" s="18"/>
    </row>
    <row r="224" spans="9:9">
      <c r="I224" s="18"/>
    </row>
    <row r="225" spans="9:9">
      <c r="I225" s="18"/>
    </row>
    <row r="226" spans="9:9">
      <c r="I226" s="18"/>
    </row>
    <row r="227" spans="9:9">
      <c r="I227" s="18"/>
    </row>
    <row r="228" spans="9:9">
      <c r="I228" s="18"/>
    </row>
    <row r="229" spans="9:9">
      <c r="I229" s="18"/>
    </row>
    <row r="230" spans="9:9">
      <c r="I230" s="18"/>
    </row>
    <row r="231" spans="9:9">
      <c r="I231" s="18"/>
    </row>
    <row r="232" spans="9:9">
      <c r="I232" s="18"/>
    </row>
    <row r="233" spans="9:9">
      <c r="I233" s="18"/>
    </row>
    <row r="234" spans="9:9">
      <c r="I234" s="18"/>
    </row>
    <row r="235" spans="9:9">
      <c r="I235" s="18"/>
    </row>
    <row r="236" spans="9:9">
      <c r="I236" s="18"/>
    </row>
    <row r="237" spans="9:9">
      <c r="I237" s="18"/>
    </row>
    <row r="238" spans="9:9">
      <c r="I238" s="18"/>
    </row>
    <row r="239" spans="9:9">
      <c r="I239" s="18"/>
    </row>
    <row r="240" spans="9:9">
      <c r="I240" s="18"/>
    </row>
    <row r="241" spans="9:9">
      <c r="I241" s="18"/>
    </row>
    <row r="242" spans="9:9">
      <c r="I242" s="18"/>
    </row>
    <row r="243" spans="9:9">
      <c r="I243" s="18"/>
    </row>
    <row r="244" spans="9:9">
      <c r="I244" s="18"/>
    </row>
    <row r="245" spans="9:9">
      <c r="I245" s="18"/>
    </row>
    <row r="246" spans="9:9">
      <c r="I246" s="18"/>
    </row>
    <row r="247" spans="9:9">
      <c r="I247" s="18"/>
    </row>
    <row r="248" spans="9:9">
      <c r="I248" s="18"/>
    </row>
    <row r="249" spans="9:9">
      <c r="I249" s="18"/>
    </row>
    <row r="250" spans="9:9">
      <c r="I250" s="18"/>
    </row>
    <row r="251" spans="9:9">
      <c r="I251" s="18"/>
    </row>
    <row r="252" spans="9:9">
      <c r="I252" s="18"/>
    </row>
    <row r="253" spans="9:9">
      <c r="I253" s="18"/>
    </row>
    <row r="254" spans="9:9">
      <c r="I254" s="18"/>
    </row>
    <row r="255" spans="9:9">
      <c r="I255" s="18"/>
    </row>
    <row r="256" spans="9:9">
      <c r="I256" s="18"/>
    </row>
    <row r="257" spans="9:9">
      <c r="I257" s="18"/>
    </row>
    <row r="258" spans="9:9">
      <c r="I258" s="18"/>
    </row>
    <row r="259" spans="9:9">
      <c r="I259" s="18"/>
    </row>
    <row r="260" spans="9:9">
      <c r="I260" s="18"/>
    </row>
    <row r="261" spans="9:9">
      <c r="I261" s="18"/>
    </row>
    <row r="262" spans="9:9">
      <c r="I262" s="18"/>
    </row>
    <row r="263" spans="9:9">
      <c r="I263" s="18"/>
    </row>
    <row r="264" spans="9:9">
      <c r="I264" s="18"/>
    </row>
    <row r="265" spans="9:9">
      <c r="I265" s="18"/>
    </row>
    <row r="266" spans="9:9">
      <c r="I266" s="18"/>
    </row>
    <row r="267" spans="9:9">
      <c r="I267" s="18"/>
    </row>
    <row r="268" spans="9:9">
      <c r="I268" s="18"/>
    </row>
    <row r="269" spans="9:9">
      <c r="I269" s="18"/>
    </row>
    <row r="270" spans="9:9">
      <c r="I270" s="18"/>
    </row>
    <row r="271" spans="9:9">
      <c r="I271" s="18"/>
    </row>
    <row r="272" spans="9:9">
      <c r="I272" s="18"/>
    </row>
    <row r="273" spans="9:9">
      <c r="I273" s="18"/>
    </row>
    <row r="274" spans="9:9">
      <c r="I274" s="18"/>
    </row>
    <row r="275" spans="9:9">
      <c r="I275" s="18"/>
    </row>
    <row r="276" spans="9:9">
      <c r="I276" s="18"/>
    </row>
    <row r="277" spans="9:9">
      <c r="I277" s="18"/>
    </row>
    <row r="278" spans="9:9">
      <c r="I278" s="18"/>
    </row>
    <row r="279" spans="9:9">
      <c r="I279" s="18"/>
    </row>
    <row r="280" spans="9:9">
      <c r="I280" s="18"/>
    </row>
    <row r="281" spans="9:9">
      <c r="I281" s="18"/>
    </row>
    <row r="282" spans="9:9">
      <c r="I282" s="18"/>
    </row>
    <row r="283" spans="9:9">
      <c r="I283" s="18"/>
    </row>
    <row r="284" spans="9:9">
      <c r="I284" s="18"/>
    </row>
    <row r="285" spans="9:9">
      <c r="I285" s="18"/>
    </row>
    <row r="286" spans="9:9">
      <c r="I286" s="18"/>
    </row>
    <row r="287" spans="9:9">
      <c r="I287" s="18"/>
    </row>
    <row r="288" spans="9:9">
      <c r="I288" s="18"/>
    </row>
    <row r="289" spans="9:9">
      <c r="I289" s="18"/>
    </row>
    <row r="290" spans="9:9">
      <c r="I290" s="18"/>
    </row>
    <row r="291" spans="9:9">
      <c r="I291" s="18"/>
    </row>
    <row r="292" spans="9:9">
      <c r="I292" s="18"/>
    </row>
    <row r="293" spans="9:9">
      <c r="I293" s="18"/>
    </row>
    <row r="294" spans="9:9">
      <c r="I294" s="18"/>
    </row>
    <row r="295" spans="9:9">
      <c r="I295" s="18"/>
    </row>
    <row r="296" spans="9:9">
      <c r="I296" s="18"/>
    </row>
    <row r="297" spans="9:9">
      <c r="I297" s="18"/>
    </row>
    <row r="298" spans="9:9">
      <c r="I298" s="18"/>
    </row>
    <row r="299" spans="9:9">
      <c r="I299" s="18"/>
    </row>
    <row r="300" spans="9:9">
      <c r="I300" s="18"/>
    </row>
    <row r="301" spans="9:9">
      <c r="I301" s="18"/>
    </row>
    <row r="302" spans="9:9">
      <c r="I302" s="18"/>
    </row>
    <row r="303" spans="9:9">
      <c r="I303" s="18"/>
    </row>
    <row r="304" spans="9:9">
      <c r="I304" s="18"/>
    </row>
    <row r="305" spans="9:9">
      <c r="I305" s="18"/>
    </row>
    <row r="306" spans="9:9">
      <c r="I306" s="18"/>
    </row>
    <row r="307" spans="9:9">
      <c r="I307" s="18"/>
    </row>
    <row r="308" spans="9:9">
      <c r="I308" s="18"/>
    </row>
    <row r="309" spans="9:9">
      <c r="I309" s="18"/>
    </row>
    <row r="310" spans="9:9">
      <c r="I310" s="18"/>
    </row>
    <row r="311" spans="9:9">
      <c r="I311" s="18"/>
    </row>
    <row r="312" spans="9:9">
      <c r="I312" s="18"/>
    </row>
    <row r="313" spans="9:9">
      <c r="I313" s="18"/>
    </row>
    <row r="314" spans="9:9">
      <c r="I314" s="18"/>
    </row>
    <row r="315" spans="9:9">
      <c r="I315" s="18"/>
    </row>
    <row r="316" spans="9:9">
      <c r="I316" s="18"/>
    </row>
    <row r="317" spans="9:9">
      <c r="I317" s="18"/>
    </row>
    <row r="318" spans="9:9">
      <c r="I318" s="18"/>
    </row>
    <row r="319" spans="9:9">
      <c r="I319" s="18"/>
    </row>
    <row r="320" spans="9:9">
      <c r="I320" s="18"/>
    </row>
    <row r="321" spans="9:9">
      <c r="I321" s="18"/>
    </row>
    <row r="322" spans="9:9">
      <c r="I322" s="18"/>
    </row>
    <row r="323" spans="9:9">
      <c r="I323" s="18"/>
    </row>
    <row r="324" spans="9:9">
      <c r="I324" s="18"/>
    </row>
    <row r="325" spans="9:9">
      <c r="I325" s="18"/>
    </row>
    <row r="326" spans="9:9">
      <c r="I326" s="18"/>
    </row>
    <row r="327" spans="9:9">
      <c r="I327" s="18"/>
    </row>
    <row r="328" spans="9:9">
      <c r="I328" s="18"/>
    </row>
    <row r="329" spans="9:9">
      <c r="I329" s="18"/>
    </row>
    <row r="330" spans="9:9">
      <c r="I330" s="18"/>
    </row>
    <row r="331" spans="9:9">
      <c r="I331" s="18"/>
    </row>
    <row r="332" spans="9:9">
      <c r="I332" s="18"/>
    </row>
    <row r="333" spans="9:9">
      <c r="I333" s="18"/>
    </row>
    <row r="334" spans="9:9">
      <c r="I334" s="18"/>
    </row>
    <row r="335" spans="9:9">
      <c r="I335" s="18"/>
    </row>
    <row r="336" spans="9:9">
      <c r="I336" s="18"/>
    </row>
    <row r="337" spans="9:9">
      <c r="I337" s="18"/>
    </row>
    <row r="338" spans="9:9">
      <c r="I338" s="18"/>
    </row>
    <row r="339" spans="9:9">
      <c r="I339" s="18"/>
    </row>
    <row r="340" spans="9:9">
      <c r="I340" s="18"/>
    </row>
    <row r="341" spans="9:9">
      <c r="I341" s="18"/>
    </row>
    <row r="342" spans="9:9">
      <c r="I342" s="18"/>
    </row>
    <row r="343" spans="9:9">
      <c r="I343" s="18"/>
    </row>
    <row r="344" spans="9:9">
      <c r="I344" s="18"/>
    </row>
    <row r="345" spans="9:9">
      <c r="I345" s="18"/>
    </row>
    <row r="346" spans="9:9">
      <c r="I346" s="18"/>
    </row>
    <row r="347" spans="9:9">
      <c r="I347" s="18"/>
    </row>
    <row r="348" spans="9:9">
      <c r="I348" s="18"/>
    </row>
    <row r="349" spans="9:9">
      <c r="I349" s="18"/>
    </row>
    <row r="350" spans="9:9">
      <c r="I350" s="18"/>
    </row>
    <row r="351" spans="9:9">
      <c r="I351" s="18"/>
    </row>
    <row r="352" spans="9:9">
      <c r="I352" s="18"/>
    </row>
    <row r="353" spans="9:9">
      <c r="I353" s="18"/>
    </row>
    <row r="354" spans="9:9">
      <c r="I354" s="18"/>
    </row>
    <row r="355" spans="9:9">
      <c r="I355" s="18"/>
    </row>
    <row r="356" spans="9:9">
      <c r="I356" s="18"/>
    </row>
    <row r="357" spans="9:9">
      <c r="I357" s="18"/>
    </row>
    <row r="358" spans="9:9">
      <c r="I358" s="18"/>
    </row>
    <row r="359" spans="9:9">
      <c r="I359" s="18"/>
    </row>
    <row r="360" spans="9:9">
      <c r="I360" s="18"/>
    </row>
    <row r="361" spans="9:9">
      <c r="I361" s="18"/>
    </row>
    <row r="362" spans="9:9">
      <c r="I362" s="18"/>
    </row>
    <row r="363" spans="9:9">
      <c r="I363" s="18"/>
    </row>
    <row r="364" spans="9:9">
      <c r="I364" s="18"/>
    </row>
    <row r="365" spans="9:9">
      <c r="I365" s="18"/>
    </row>
    <row r="366" spans="9:9">
      <c r="I366" s="18"/>
    </row>
    <row r="367" spans="9:9">
      <c r="I367" s="18"/>
    </row>
    <row r="368" spans="9:9">
      <c r="I368" s="18"/>
    </row>
    <row r="369" spans="9:9">
      <c r="I369" s="18"/>
    </row>
    <row r="370" spans="9:9">
      <c r="I370" s="18"/>
    </row>
    <row r="371" spans="9:9">
      <c r="I371" s="18"/>
    </row>
    <row r="372" spans="9:9">
      <c r="I372" s="18"/>
    </row>
    <row r="373" spans="9:9">
      <c r="I373" s="18"/>
    </row>
    <row r="374" spans="9:9">
      <c r="I374" s="18"/>
    </row>
    <row r="375" spans="9:9">
      <c r="I375" s="18"/>
    </row>
    <row r="376" spans="9:9">
      <c r="I376" s="18"/>
    </row>
    <row r="377" spans="9:9">
      <c r="I377" s="18"/>
    </row>
    <row r="378" spans="9:9">
      <c r="I378" s="18"/>
    </row>
    <row r="379" spans="9:9">
      <c r="I379" s="18"/>
    </row>
    <row r="380" spans="9:9">
      <c r="I380" s="18"/>
    </row>
    <row r="381" spans="9:9">
      <c r="I381" s="18"/>
    </row>
    <row r="382" spans="9:9">
      <c r="I382" s="18"/>
    </row>
    <row r="383" spans="9:9">
      <c r="I383" s="18"/>
    </row>
    <row r="384" spans="9:9">
      <c r="I384" s="18"/>
    </row>
    <row r="385" spans="9:9">
      <c r="I385" s="18"/>
    </row>
    <row r="386" spans="9:9">
      <c r="I386" s="18"/>
    </row>
    <row r="387" spans="9:9">
      <c r="I387" s="18"/>
    </row>
    <row r="388" spans="9:9">
      <c r="I388" s="18"/>
    </row>
    <row r="389" spans="9:9">
      <c r="I389" s="18"/>
    </row>
    <row r="390" spans="9:9">
      <c r="I390" s="18"/>
    </row>
    <row r="391" spans="9:9">
      <c r="I391" s="18"/>
    </row>
    <row r="392" spans="9:9">
      <c r="I392" s="18"/>
    </row>
    <row r="393" spans="9:9">
      <c r="I393" s="18"/>
    </row>
    <row r="394" spans="9:9">
      <c r="I394" s="18"/>
    </row>
    <row r="395" spans="9:9">
      <c r="I395" s="18"/>
    </row>
    <row r="396" spans="9:9">
      <c r="I396" s="18"/>
    </row>
    <row r="397" spans="9:9">
      <c r="I397" s="18"/>
    </row>
    <row r="398" spans="9:9">
      <c r="I398" s="18"/>
    </row>
    <row r="399" spans="9:9">
      <c r="I399" s="18"/>
    </row>
    <row r="400" spans="9:9">
      <c r="I400" s="18"/>
    </row>
    <row r="401" spans="9:9">
      <c r="I401" s="18"/>
    </row>
    <row r="402" spans="9:9">
      <c r="I402" s="18"/>
    </row>
    <row r="403" spans="9:9">
      <c r="I403" s="18"/>
    </row>
    <row r="404" spans="9:9">
      <c r="I404" s="18"/>
    </row>
    <row r="405" spans="9:9">
      <c r="I405" s="18"/>
    </row>
    <row r="406" spans="9:9">
      <c r="I406" s="18"/>
    </row>
    <row r="407" spans="9:9">
      <c r="I407" s="18"/>
    </row>
    <row r="408" spans="9:9">
      <c r="I408" s="18"/>
    </row>
    <row r="409" spans="9:9">
      <c r="I409" s="18"/>
    </row>
    <row r="410" spans="9:9">
      <c r="I410" s="18"/>
    </row>
    <row r="411" spans="9:9">
      <c r="I411" s="18"/>
    </row>
    <row r="412" spans="9:9">
      <c r="I412" s="18"/>
    </row>
    <row r="413" spans="9:9">
      <c r="I413" s="18"/>
    </row>
    <row r="414" spans="9:9">
      <c r="I414" s="18"/>
    </row>
    <row r="415" spans="9:9">
      <c r="I415" s="18"/>
    </row>
    <row r="416" spans="9:9">
      <c r="I416" s="18"/>
    </row>
    <row r="417" spans="9:9">
      <c r="I417" s="18"/>
    </row>
    <row r="418" spans="9:9">
      <c r="I418" s="18"/>
    </row>
    <row r="419" spans="9:9">
      <c r="I419" s="18"/>
    </row>
    <row r="420" spans="9:9">
      <c r="I420" s="18"/>
    </row>
    <row r="421" spans="9:9">
      <c r="I421" s="18"/>
    </row>
    <row r="422" spans="9:9">
      <c r="I422" s="18"/>
    </row>
    <row r="423" spans="9:9">
      <c r="I423" s="18"/>
    </row>
    <row r="424" spans="9:9">
      <c r="I424" s="18"/>
    </row>
    <row r="425" spans="9:9">
      <c r="I425" s="18"/>
    </row>
    <row r="426" spans="9:9">
      <c r="I426" s="18"/>
    </row>
    <row r="427" spans="9:9">
      <c r="I427" s="18"/>
    </row>
    <row r="428" spans="9:9">
      <c r="I428" s="18"/>
    </row>
    <row r="429" spans="9:9">
      <c r="I429" s="18"/>
    </row>
    <row r="430" spans="9:9">
      <c r="I430" s="18"/>
    </row>
    <row r="431" spans="9:9">
      <c r="I431" s="18"/>
    </row>
    <row r="432" spans="9:9">
      <c r="I432" s="18"/>
    </row>
    <row r="433" spans="9:9">
      <c r="I433" s="18"/>
    </row>
    <row r="434" spans="9:9">
      <c r="I434" s="18"/>
    </row>
    <row r="435" spans="9:9">
      <c r="I435" s="18"/>
    </row>
    <row r="436" spans="9:9">
      <c r="I436" s="18"/>
    </row>
    <row r="437" spans="9:9">
      <c r="I437" s="18"/>
    </row>
    <row r="438" spans="9:9">
      <c r="I438" s="18"/>
    </row>
    <row r="439" spans="9:9">
      <c r="I439" s="18"/>
    </row>
    <row r="440" spans="9:9">
      <c r="I440" s="18"/>
    </row>
    <row r="441" spans="9:9">
      <c r="I441" s="18"/>
    </row>
    <row r="442" spans="9:9">
      <c r="I442" s="18"/>
    </row>
    <row r="443" spans="9:9">
      <c r="I443" s="18"/>
    </row>
    <row r="444" spans="9:9">
      <c r="I444" s="18"/>
    </row>
    <row r="445" spans="9:9">
      <c r="I445" s="18"/>
    </row>
    <row r="446" spans="9:9">
      <c r="I446" s="18"/>
    </row>
    <row r="447" spans="9:9">
      <c r="I447" s="18"/>
    </row>
    <row r="448" spans="9:9">
      <c r="I448" s="18"/>
    </row>
    <row r="449" spans="9:9">
      <c r="I449" s="18"/>
    </row>
    <row r="450" spans="9:9">
      <c r="I450" s="18"/>
    </row>
    <row r="451" spans="9:9">
      <c r="I451" s="18"/>
    </row>
    <row r="452" spans="9:9">
      <c r="I452" s="18"/>
    </row>
    <row r="453" spans="9:9">
      <c r="I453" s="18"/>
    </row>
    <row r="454" spans="9:9">
      <c r="I454" s="18"/>
    </row>
    <row r="455" spans="9:9">
      <c r="I455" s="18"/>
    </row>
    <row r="456" spans="9:9">
      <c r="I456" s="18"/>
    </row>
    <row r="457" spans="9:9">
      <c r="I457" s="18"/>
    </row>
    <row r="458" spans="9:9">
      <c r="I458" s="18"/>
    </row>
    <row r="459" spans="9:9">
      <c r="I459" s="18"/>
    </row>
    <row r="460" spans="9:9">
      <c r="I460" s="18"/>
    </row>
    <row r="461" spans="9:9">
      <c r="I461" s="18"/>
    </row>
    <row r="462" spans="9:9">
      <c r="I462" s="18"/>
    </row>
    <row r="463" spans="9:9">
      <c r="I463" s="18"/>
    </row>
    <row r="464" spans="9:9">
      <c r="I464" s="18"/>
    </row>
    <row r="465" spans="9:9">
      <c r="I465" s="18"/>
    </row>
    <row r="466" spans="9:9">
      <c r="I466" s="18"/>
    </row>
    <row r="467" spans="9:9">
      <c r="I467" s="18"/>
    </row>
    <row r="468" spans="9:9">
      <c r="I468" s="18"/>
    </row>
    <row r="469" spans="9:9">
      <c r="I469" s="18"/>
    </row>
    <row r="470" spans="9:9">
      <c r="I470" s="18"/>
    </row>
    <row r="471" spans="9:9">
      <c r="I471" s="18"/>
    </row>
    <row r="472" spans="9:9">
      <c r="I472" s="18"/>
    </row>
    <row r="473" spans="9:9">
      <c r="I473" s="18"/>
    </row>
    <row r="474" spans="9:9">
      <c r="I474" s="18"/>
    </row>
    <row r="475" spans="9:9">
      <c r="I475" s="18"/>
    </row>
    <row r="476" spans="9:9">
      <c r="I476" s="18"/>
    </row>
    <row r="477" spans="9:9">
      <c r="I477" s="18"/>
    </row>
    <row r="478" spans="9:9">
      <c r="I478" s="18"/>
    </row>
    <row r="479" spans="9:9">
      <c r="I479" s="18"/>
    </row>
    <row r="480" spans="9:9">
      <c r="I480" s="18"/>
    </row>
    <row r="481" spans="9:9">
      <c r="I481" s="18"/>
    </row>
    <row r="482" spans="9:9">
      <c r="I482" s="18"/>
    </row>
    <row r="483" spans="9:9">
      <c r="I483" s="18"/>
    </row>
    <row r="484" spans="9:9">
      <c r="I484" s="18"/>
    </row>
    <row r="485" spans="9:9">
      <c r="I485" s="18"/>
    </row>
    <row r="486" spans="9:9">
      <c r="I486" s="18"/>
    </row>
    <row r="487" spans="9:9">
      <c r="I487" s="18"/>
    </row>
    <row r="488" spans="9:9">
      <c r="I488" s="18"/>
    </row>
    <row r="489" spans="9:9">
      <c r="I489" s="18"/>
    </row>
    <row r="490" spans="9:9">
      <c r="I490" s="18"/>
    </row>
    <row r="491" spans="9:9">
      <c r="I491" s="18"/>
    </row>
    <row r="492" spans="9:9">
      <c r="I492" s="18"/>
    </row>
    <row r="493" spans="9:9">
      <c r="I493" s="18"/>
    </row>
    <row r="494" spans="9:9">
      <c r="I494" s="18"/>
    </row>
    <row r="495" spans="9:9">
      <c r="I495" s="18"/>
    </row>
    <row r="496" spans="9:9">
      <c r="I496" s="1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enableFormatConditionsCalculation="0"/>
  <dimension ref="A1:Z134"/>
  <sheetViews>
    <sheetView workbookViewId="0">
      <selection activeCell="G10" sqref="G10"/>
    </sheetView>
  </sheetViews>
  <sheetFormatPr defaultColWidth="8.85546875" defaultRowHeight="15"/>
  <cols>
    <col min="1" max="1" width="14.42578125" style="1" bestFit="1" customWidth="1"/>
    <col min="2" max="2" width="52.140625" style="1" customWidth="1"/>
    <col min="3" max="7" width="17.42578125" customWidth="1"/>
  </cols>
  <sheetData>
    <row r="1" spans="1:26">
      <c r="A1" s="12" t="s">
        <v>21</v>
      </c>
      <c r="B1" s="12" t="s">
        <v>22</v>
      </c>
      <c r="C1" s="12">
        <v>1</v>
      </c>
      <c r="D1" s="12">
        <v>2</v>
      </c>
      <c r="E1" s="12">
        <v>3</v>
      </c>
      <c r="F1" s="12">
        <v>4</v>
      </c>
      <c r="G1" s="17">
        <v>5</v>
      </c>
    </row>
    <row r="2" spans="1:26" ht="45">
      <c r="A2" s="12"/>
      <c r="B2" s="12" t="s">
        <v>23</v>
      </c>
      <c r="C2" s="46" t="s">
        <v>194</v>
      </c>
      <c r="D2" s="46" t="s">
        <v>195</v>
      </c>
      <c r="E2" s="46" t="s">
        <v>196</v>
      </c>
      <c r="F2" s="46" t="s">
        <v>197</v>
      </c>
      <c r="G2" s="46" t="s">
        <v>198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" t="s">
        <v>24</v>
      </c>
      <c r="B3" s="12" t="s">
        <v>25</v>
      </c>
      <c r="C3" s="11"/>
      <c r="D3" s="11"/>
      <c r="E3" s="11"/>
      <c r="F3" s="11"/>
      <c r="G3" s="11"/>
    </row>
    <row r="4" spans="1:26">
      <c r="A4" s="12">
        <v>1</v>
      </c>
      <c r="B4" s="12" t="str">
        <f>IF(A4="","",VLOOKUP(A4,[1]Buildings!$A$2:$F$301,3))</f>
        <v>Port Operations</v>
      </c>
      <c r="C4" s="11">
        <v>5</v>
      </c>
      <c r="D4" s="11">
        <v>5</v>
      </c>
      <c r="E4" s="11">
        <v>6</v>
      </c>
      <c r="F4" s="11">
        <v>5</v>
      </c>
      <c r="G4" s="11">
        <v>7</v>
      </c>
    </row>
    <row r="5" spans="1:26">
      <c r="A5" s="12">
        <v>2</v>
      </c>
      <c r="B5" s="12" t="str">
        <f>IF(A5="","",VLOOKUP(A5,[1]Buildings!$A$2:$F$301,3))</f>
        <v>Naval Submarine Support Center (NSSC)</v>
      </c>
      <c r="C5" s="11">
        <v>5</v>
      </c>
      <c r="D5" s="11">
        <v>5</v>
      </c>
      <c r="E5" s="11">
        <v>6</v>
      </c>
      <c r="F5" s="11">
        <v>5</v>
      </c>
      <c r="G5" s="11">
        <v>7</v>
      </c>
    </row>
    <row r="6" spans="1:26">
      <c r="A6" s="12">
        <v>3</v>
      </c>
      <c r="B6" s="12" t="str">
        <f>IF(A6="","",VLOOKUP(A6,[1]Buildings!$A$2:$F$301,3))</f>
        <v>Naval Submarine Support Facility (NSSF)</v>
      </c>
      <c r="C6" s="11">
        <v>5</v>
      </c>
      <c r="D6" s="11">
        <v>5</v>
      </c>
      <c r="E6" s="11">
        <v>6</v>
      </c>
      <c r="F6" s="11">
        <v>5</v>
      </c>
      <c r="G6" s="11">
        <v>7</v>
      </c>
    </row>
    <row r="7" spans="1:26">
      <c r="A7" s="12">
        <v>4</v>
      </c>
      <c r="B7" s="12" t="str">
        <f>IF(A7="","",VLOOKUP(A7,[1]Buildings!$A$2:$F$301,3))</f>
        <v>FISC Maintenance Warehouse</v>
      </c>
      <c r="C7" s="11">
        <v>5</v>
      </c>
      <c r="D7" s="11">
        <v>5</v>
      </c>
      <c r="E7" s="11">
        <v>6</v>
      </c>
      <c r="F7" s="11">
        <v>5</v>
      </c>
      <c r="G7" s="11">
        <v>7</v>
      </c>
    </row>
    <row r="8" spans="1:26">
      <c r="A8" s="12">
        <v>5</v>
      </c>
      <c r="B8" s="12" t="str">
        <f>IF(A8="","",VLOOKUP(A8,[1]Buildings!$A$2:$F$301,3))</f>
        <v>Naval Submarine Support Facility (NSSF)</v>
      </c>
      <c r="C8" s="11">
        <v>5</v>
      </c>
      <c r="D8" s="11">
        <v>5</v>
      </c>
      <c r="E8" s="11">
        <v>6</v>
      </c>
      <c r="F8" s="11">
        <v>5</v>
      </c>
      <c r="G8" s="11">
        <v>7</v>
      </c>
    </row>
    <row r="9" spans="1:26">
      <c r="A9" s="12">
        <v>6</v>
      </c>
      <c r="B9" s="12" t="str">
        <f>IF(A9="","",VLOOKUP(A9,[1]Buildings!$A$2:$F$301,3))</f>
        <v>Naval Submarine Support Facility (NSSF)</v>
      </c>
      <c r="C9" s="11">
        <v>5</v>
      </c>
      <c r="D9" s="11">
        <v>5</v>
      </c>
      <c r="E9" s="11">
        <v>6</v>
      </c>
      <c r="F9" s="11">
        <v>5</v>
      </c>
      <c r="G9" s="11">
        <v>7</v>
      </c>
    </row>
    <row r="10" spans="1:26">
      <c r="A10" s="12">
        <v>7</v>
      </c>
      <c r="B10" s="12" t="str">
        <f>IF(A10="","",VLOOKUP(A10,[1]Buildings!$A$2:$F$301,3))</f>
        <v>Naval Submarine Support Center (NSSC)</v>
      </c>
      <c r="C10" s="11">
        <v>5</v>
      </c>
      <c r="D10" s="11">
        <v>5</v>
      </c>
      <c r="E10" s="11">
        <v>6</v>
      </c>
      <c r="F10" s="11">
        <v>5</v>
      </c>
      <c r="G10" s="11">
        <v>7</v>
      </c>
    </row>
    <row r="11" spans="1:26">
      <c r="A11" s="12">
        <v>8</v>
      </c>
      <c r="B11" s="12" t="str">
        <f>IF(A11="","",VLOOKUP(A11,[1]Buildings!$A$2:$F$301,3))</f>
        <v>Phone Company</v>
      </c>
      <c r="C11" s="11">
        <v>5</v>
      </c>
      <c r="D11" s="11">
        <v>5</v>
      </c>
      <c r="E11" s="11">
        <v>6</v>
      </c>
      <c r="F11" s="11">
        <v>5</v>
      </c>
      <c r="G11" s="11">
        <v>7</v>
      </c>
    </row>
    <row r="12" spans="1:26">
      <c r="A12" s="12">
        <v>9</v>
      </c>
      <c r="B12" s="12" t="str">
        <f>IF(A12="","",VLOOKUP(A12,[1]Buildings!$A$2:$F$301,3))</f>
        <v>Fleet and Family Support Center</v>
      </c>
      <c r="C12" s="11">
        <v>5</v>
      </c>
      <c r="D12" s="11">
        <v>5</v>
      </c>
      <c r="E12" s="11">
        <v>6</v>
      </c>
      <c r="F12" s="11">
        <v>5</v>
      </c>
      <c r="G12" s="11">
        <v>7</v>
      </c>
    </row>
    <row r="13" spans="1:26">
      <c r="A13" s="12">
        <v>10</v>
      </c>
      <c r="B13" s="12" t="str">
        <f>IF(A13="","",VLOOKUP(A13,[1]Buildings!$A$2:$F$301,3))</f>
        <v>Legal Center/Supply</v>
      </c>
      <c r="C13" s="11">
        <v>5</v>
      </c>
      <c r="D13" s="11">
        <v>5</v>
      </c>
      <c r="E13" s="11">
        <v>6</v>
      </c>
      <c r="F13" s="11">
        <v>5</v>
      </c>
      <c r="G13" s="11">
        <v>7</v>
      </c>
    </row>
    <row r="14" spans="1:26">
      <c r="A14" s="12">
        <v>11</v>
      </c>
      <c r="B14" s="12" t="str">
        <f>IF(A14="","",VLOOKUP(A14,[1]Buildings!$A$2:$F$301,3))</f>
        <v>PSV/Electric Boat</v>
      </c>
      <c r="C14" s="11">
        <v>5</v>
      </c>
      <c r="D14" s="11">
        <v>5</v>
      </c>
      <c r="E14" s="11">
        <v>6</v>
      </c>
      <c r="F14" s="11">
        <v>5</v>
      </c>
      <c r="G14" s="11">
        <v>7</v>
      </c>
    </row>
    <row r="15" spans="1:26">
      <c r="A15" s="12">
        <v>12</v>
      </c>
      <c r="B15" s="12" t="str">
        <f>IF(A15="","",VLOOKUP(A15,[1]Buildings!$A$2:$F$301,3))</f>
        <v>SUBASE Headquarters</v>
      </c>
      <c r="C15" s="11">
        <v>5</v>
      </c>
      <c r="D15" s="11">
        <v>5</v>
      </c>
      <c r="E15" s="11">
        <v>6</v>
      </c>
      <c r="F15" s="11">
        <v>5</v>
      </c>
      <c r="G15" s="11">
        <v>7</v>
      </c>
    </row>
    <row r="16" spans="1:26">
      <c r="A16" s="12">
        <v>13</v>
      </c>
      <c r="B16" s="12" t="str">
        <f>IF(A16="","",VLOOKUP(A16,[1]Buildings!$A$2:$F$301,3))</f>
        <v>Naval Submarine Support Center (NSSC)</v>
      </c>
      <c r="C16" s="11">
        <v>5</v>
      </c>
      <c r="D16" s="11">
        <v>5</v>
      </c>
      <c r="E16" s="11">
        <v>6</v>
      </c>
      <c r="F16" s="11">
        <v>5</v>
      </c>
      <c r="G16" s="11">
        <v>7</v>
      </c>
    </row>
    <row r="17" spans="1:7">
      <c r="A17" s="12">
        <v>14</v>
      </c>
      <c r="B17" s="12" t="str">
        <f>IF(A17="","",VLOOKUP(A17,[1]Buildings!$A$2:$F$301,3))</f>
        <v>Naval Submarine Support Facility (NSSF)</v>
      </c>
      <c r="C17" s="11">
        <v>5</v>
      </c>
      <c r="D17" s="11">
        <v>5</v>
      </c>
      <c r="E17" s="11">
        <v>6</v>
      </c>
      <c r="F17" s="11">
        <v>5</v>
      </c>
      <c r="G17" s="11">
        <v>7</v>
      </c>
    </row>
    <row r="18" spans="1:7">
      <c r="A18" s="12">
        <v>15</v>
      </c>
      <c r="B18" s="12" t="str">
        <f>IF(A18="","",VLOOKUP(A18,[1]Buildings!$A$2:$F$301,3))</f>
        <v>Naval Submarine Support Facility (NSSF)</v>
      </c>
      <c r="C18" s="11">
        <v>5</v>
      </c>
      <c r="D18" s="11">
        <v>5</v>
      </c>
      <c r="E18" s="11">
        <v>6</v>
      </c>
      <c r="F18" s="11">
        <v>5</v>
      </c>
      <c r="G18" s="11">
        <v>7</v>
      </c>
    </row>
    <row r="19" spans="1:7">
      <c r="A19" s="12">
        <v>16</v>
      </c>
      <c r="B19" s="12" t="str">
        <f>IF(A19="","",VLOOKUP(A19,[1]Buildings!$A$2:$F$301,3))</f>
        <v>NAVSEC</v>
      </c>
      <c r="C19" s="11">
        <v>5</v>
      </c>
      <c r="D19" s="11">
        <v>5</v>
      </c>
      <c r="E19" s="11">
        <v>6</v>
      </c>
      <c r="F19" s="11">
        <v>5</v>
      </c>
      <c r="G19" s="11">
        <v>7</v>
      </c>
    </row>
    <row r="20" spans="1:7">
      <c r="A20" s="12">
        <v>17</v>
      </c>
      <c r="B20" s="12" t="str">
        <f>IF(A20="","",VLOOKUP(A20,[1]Buildings!$A$2:$F$301,3))</f>
        <v>Fire Station 1</v>
      </c>
      <c r="C20" s="11">
        <v>0</v>
      </c>
      <c r="D20" s="11">
        <v>5</v>
      </c>
      <c r="E20" s="11">
        <v>6</v>
      </c>
      <c r="F20" s="11">
        <v>5</v>
      </c>
      <c r="G20" s="11">
        <v>7</v>
      </c>
    </row>
    <row r="21" spans="1:7">
      <c r="A21" s="12">
        <v>18</v>
      </c>
      <c r="B21" s="12" t="str">
        <f>IF(A21="","",VLOOKUP(A21,[1]Buildings!$A$2:$F$301,3))</f>
        <v>Navy Exchange/Thrift</v>
      </c>
      <c r="C21" s="11">
        <v>5</v>
      </c>
      <c r="D21" s="11">
        <v>5</v>
      </c>
      <c r="E21" s="11">
        <v>6</v>
      </c>
      <c r="F21" s="11">
        <v>5</v>
      </c>
      <c r="G21" s="11">
        <v>7</v>
      </c>
    </row>
    <row r="22" spans="1:7">
      <c r="A22" s="12">
        <v>19</v>
      </c>
      <c r="B22" s="12" t="str">
        <f>IF(A22="","",VLOOKUP(A22,[1]Buildings!$A$2:$F$301,3))</f>
        <v>Indoor Swimming Pool</v>
      </c>
      <c r="C22" s="11">
        <v>5</v>
      </c>
      <c r="D22" s="11">
        <v>5</v>
      </c>
      <c r="E22" s="11">
        <v>6</v>
      </c>
      <c r="F22" s="11">
        <v>5</v>
      </c>
      <c r="G22" s="11">
        <v>7</v>
      </c>
    </row>
    <row r="23" spans="1:7">
      <c r="A23" s="12">
        <v>20</v>
      </c>
      <c r="B23" s="12" t="str">
        <f>IF(A23="","",VLOOKUP(A23,[1]Buildings!$A$2:$F$301,3))</f>
        <v>Public Works Dept</v>
      </c>
      <c r="C23" s="11">
        <v>5</v>
      </c>
      <c r="D23" s="11">
        <v>5</v>
      </c>
      <c r="E23" s="11">
        <v>6</v>
      </c>
      <c r="F23" s="11">
        <v>5</v>
      </c>
      <c r="G23" s="11">
        <v>7</v>
      </c>
    </row>
    <row r="24" spans="1:7">
      <c r="A24" s="12">
        <v>21</v>
      </c>
      <c r="B24" s="12" t="str">
        <f>IF(A24="","",VLOOKUP(A24,[1]Buildings!$A$2:$F$301,3))</f>
        <v>Unknown</v>
      </c>
      <c r="C24" s="11">
        <v>5</v>
      </c>
      <c r="D24" s="11">
        <v>5</v>
      </c>
      <c r="E24" s="11">
        <v>6</v>
      </c>
      <c r="F24" s="11">
        <v>5</v>
      </c>
      <c r="G24" s="11">
        <v>7</v>
      </c>
    </row>
    <row r="25" spans="1:7">
      <c r="A25" s="12">
        <v>22</v>
      </c>
      <c r="B25" s="12" t="str">
        <f>IF(A25="","",VLOOKUP(A25,[1]Buildings!$A$2:$F$301,3))</f>
        <v>Naval Submarine Research Medical Laboratory (NSRML)</v>
      </c>
      <c r="C25" s="11">
        <v>5</v>
      </c>
      <c r="D25" s="11">
        <v>5</v>
      </c>
      <c r="E25" s="11">
        <v>6</v>
      </c>
      <c r="F25" s="11">
        <v>5</v>
      </c>
      <c r="G25" s="11">
        <v>7</v>
      </c>
    </row>
    <row r="26" spans="1:7">
      <c r="A26" s="12">
        <v>23</v>
      </c>
      <c r="B26" s="12" t="str">
        <f>IF(A26="","",VLOOKUP(A26,[1]Buildings!$A$2:$F$301,3))</f>
        <v>Naval Submarine Research Medical Laboratory (NSRML)</v>
      </c>
      <c r="C26" s="11">
        <v>5</v>
      </c>
      <c r="D26" s="11">
        <v>5</v>
      </c>
      <c r="E26" s="11">
        <v>6</v>
      </c>
      <c r="F26" s="11">
        <v>5</v>
      </c>
      <c r="G26" s="11">
        <v>7</v>
      </c>
    </row>
    <row r="27" spans="1:7">
      <c r="A27" s="12">
        <v>24</v>
      </c>
      <c r="B27" s="12" t="str">
        <f>IF(A27="","",VLOOKUP(A27,[1]Buildings!$A$2:$F$301,3))</f>
        <v>Submarine School</v>
      </c>
      <c r="C27" s="11">
        <v>5</v>
      </c>
      <c r="D27" s="11">
        <v>5</v>
      </c>
      <c r="E27" s="11">
        <v>6</v>
      </c>
      <c r="F27" s="11">
        <v>5</v>
      </c>
      <c r="G27" s="11">
        <v>7</v>
      </c>
    </row>
    <row r="28" spans="1:7">
      <c r="A28" s="12">
        <v>25</v>
      </c>
      <c r="B28" s="12" t="str">
        <f>IF(A28="","",VLOOKUP(A28,[1]Buildings!$A$2:$F$301,3))</f>
        <v>Naval Submarine Support Facility (NSSF)</v>
      </c>
      <c r="C28" s="11">
        <v>5</v>
      </c>
      <c r="D28" s="11">
        <v>5</v>
      </c>
      <c r="E28" s="11">
        <v>6</v>
      </c>
      <c r="F28" s="11">
        <v>5</v>
      </c>
      <c r="G28" s="11">
        <v>7</v>
      </c>
    </row>
    <row r="29" spans="1:7">
      <c r="A29" s="12">
        <v>26</v>
      </c>
      <c r="B29" s="12" t="str">
        <f>IF(A29="","",VLOOKUP(A29,[1]Buildings!$A$2:$F$301,3))</f>
        <v>Naval Submarine Research Medical Laboratory (NSRML)</v>
      </c>
      <c r="C29" s="11">
        <v>5</v>
      </c>
      <c r="D29" s="11">
        <v>5</v>
      </c>
      <c r="E29" s="11">
        <v>6</v>
      </c>
      <c r="F29" s="11">
        <v>5</v>
      </c>
      <c r="G29" s="11">
        <v>7</v>
      </c>
    </row>
    <row r="30" spans="1:7">
      <c r="A30" s="12">
        <v>27</v>
      </c>
      <c r="B30" s="12" t="str">
        <f>IF(A30="","",VLOOKUP(A30,[1]Buildings!$A$2:$F$301,3))</f>
        <v>Naval Submarine Support Facility (NSSF)/Ant. Shop</v>
      </c>
      <c r="C30" s="11">
        <v>5</v>
      </c>
      <c r="D30" s="11">
        <v>5</v>
      </c>
      <c r="E30" s="11">
        <v>6</v>
      </c>
      <c r="F30" s="11">
        <v>5</v>
      </c>
      <c r="G30" s="11">
        <v>7</v>
      </c>
    </row>
    <row r="31" spans="1:7">
      <c r="A31" s="12">
        <v>28</v>
      </c>
      <c r="B31" s="12" t="str">
        <f>IF(A31="","",VLOOKUP(A31,[1]Buildings!$A$2:$F$301,3))</f>
        <v>Navy Undersea Medical Institute</v>
      </c>
      <c r="C31" s="11">
        <v>5</v>
      </c>
      <c r="D31" s="11">
        <v>5</v>
      </c>
      <c r="E31" s="11">
        <v>6</v>
      </c>
      <c r="F31" s="11">
        <v>5</v>
      </c>
      <c r="G31" s="11">
        <v>7</v>
      </c>
    </row>
    <row r="32" spans="1:7">
      <c r="A32" s="12">
        <v>29</v>
      </c>
      <c r="B32" s="12" t="str">
        <f>IF(A32="","",VLOOKUP(A32,[1]Buildings!$A$2:$F$301,3))</f>
        <v>Brig</v>
      </c>
      <c r="C32" s="11">
        <v>5</v>
      </c>
      <c r="D32" s="11">
        <v>5</v>
      </c>
      <c r="E32" s="11">
        <v>6</v>
      </c>
      <c r="F32" s="11">
        <v>5</v>
      </c>
      <c r="G32" s="11">
        <v>7</v>
      </c>
    </row>
    <row r="33" spans="1:7">
      <c r="A33" s="12">
        <v>30</v>
      </c>
      <c r="B33" s="12" t="str">
        <f>IF(A33="","",VLOOKUP(A33,[1]Buildings!$A$2:$F$301,3))</f>
        <v>Dealey Center</v>
      </c>
      <c r="C33" s="11">
        <v>5</v>
      </c>
      <c r="D33" s="11">
        <v>5</v>
      </c>
      <c r="E33" s="11">
        <v>6</v>
      </c>
      <c r="F33" s="11">
        <v>5</v>
      </c>
      <c r="G33" s="11">
        <v>7</v>
      </c>
    </row>
    <row r="34" spans="1:7">
      <c r="A34" s="12">
        <v>31</v>
      </c>
      <c r="B34" s="12" t="str">
        <f>IF(A34="","",VLOOKUP(A34,[1]Buildings!$A$2:$F$301,3))</f>
        <v>Naval Criminal Investigative Service (NCIS)</v>
      </c>
      <c r="C34" s="11">
        <v>5</v>
      </c>
      <c r="D34" s="11">
        <v>5</v>
      </c>
      <c r="E34" s="11">
        <v>6</v>
      </c>
      <c r="F34" s="11">
        <v>5</v>
      </c>
      <c r="G34" s="11">
        <v>7</v>
      </c>
    </row>
    <row r="35" spans="1:7">
      <c r="A35" s="12">
        <v>32</v>
      </c>
      <c r="B35" s="12" t="str">
        <f>IF(A35="","",VLOOKUP(A35,[1]Buildings!$A$2:$F$301,3))</f>
        <v>Morton Hall Gymnasium</v>
      </c>
      <c r="C35" s="11">
        <v>5</v>
      </c>
      <c r="D35" s="11">
        <v>5</v>
      </c>
      <c r="E35" s="11">
        <v>6</v>
      </c>
      <c r="F35" s="11">
        <v>5</v>
      </c>
      <c r="G35" s="11">
        <v>7</v>
      </c>
    </row>
    <row r="36" spans="1:7">
      <c r="A36" s="12">
        <v>33</v>
      </c>
      <c r="B36" s="12" t="str">
        <f>IF(A36="","",VLOOKUP(A36,[1]Buildings!$A$2:$F$301,3))</f>
        <v>Morale Welfare &amp; Recreation (MWR)/Spikes</v>
      </c>
      <c r="C36" s="11">
        <v>5</v>
      </c>
      <c r="D36" s="11">
        <v>5</v>
      </c>
      <c r="E36" s="11">
        <v>6</v>
      </c>
      <c r="F36" s="11">
        <v>5</v>
      </c>
      <c r="G36" s="11">
        <v>7</v>
      </c>
    </row>
    <row r="37" spans="1:7">
      <c r="A37" s="12">
        <v>34</v>
      </c>
      <c r="B37" s="12" t="str">
        <f>IF(A37="","",VLOOKUP(A37,[1]Buildings!$A$2:$F$301,3))</f>
        <v>Naval Submarine Support Facility (NSSF)</v>
      </c>
      <c r="C37" s="11">
        <v>5</v>
      </c>
      <c r="D37" s="11">
        <v>5</v>
      </c>
      <c r="E37" s="11">
        <v>6</v>
      </c>
      <c r="F37" s="11">
        <v>5</v>
      </c>
      <c r="G37" s="11">
        <v>7</v>
      </c>
    </row>
    <row r="38" spans="1:7">
      <c r="A38" s="12">
        <v>35</v>
      </c>
      <c r="B38" s="12" t="str">
        <f>IF(A38="","",VLOOKUP(A38,[1]Buildings!$A$2:$F$301,3))</f>
        <v>Naval Submarine Support Facility (NSSF)</v>
      </c>
      <c r="C38" s="11">
        <v>5</v>
      </c>
      <c r="D38" s="11">
        <v>5</v>
      </c>
      <c r="E38" s="11">
        <v>6</v>
      </c>
      <c r="F38" s="11">
        <v>5</v>
      </c>
      <c r="G38" s="11">
        <v>7</v>
      </c>
    </row>
    <row r="39" spans="1:7">
      <c r="A39" s="12">
        <v>36</v>
      </c>
      <c r="B39" s="12" t="str">
        <f>IF(A39="","",VLOOKUP(A39,[1]Buildings!$A$2:$F$301,3))</f>
        <v>Naval Submarine Support Facility (NSSF)</v>
      </c>
      <c r="C39" s="11">
        <v>5</v>
      </c>
      <c r="D39" s="11">
        <v>5</v>
      </c>
      <c r="E39" s="11">
        <v>6</v>
      </c>
      <c r="F39" s="11">
        <v>5</v>
      </c>
      <c r="G39" s="11">
        <v>7</v>
      </c>
    </row>
    <row r="40" spans="1:7">
      <c r="A40" s="12">
        <v>37</v>
      </c>
      <c r="B40" s="12" t="str">
        <f>IF(A40="","",VLOOKUP(A40,[1]Buildings!$A$2:$F$301,3))</f>
        <v>Morale Welfare &amp; Recreation (MWR)</v>
      </c>
      <c r="C40" s="11">
        <v>5</v>
      </c>
      <c r="D40" s="11">
        <v>5</v>
      </c>
      <c r="E40" s="11">
        <v>6</v>
      </c>
      <c r="F40" s="11">
        <v>5</v>
      </c>
      <c r="G40" s="11">
        <v>7</v>
      </c>
    </row>
    <row r="41" spans="1:7">
      <c r="A41" s="12">
        <v>38</v>
      </c>
      <c r="B41" s="12" t="str">
        <f>IF(A41="","",VLOOKUP(A41,[1]Buildings!$A$2:$F$301,3))</f>
        <v>Self Help</v>
      </c>
      <c r="C41" s="11">
        <v>5</v>
      </c>
      <c r="D41" s="11">
        <v>5</v>
      </c>
      <c r="E41" s="11">
        <v>6</v>
      </c>
      <c r="F41" s="11">
        <v>5</v>
      </c>
      <c r="G41" s="11">
        <v>7</v>
      </c>
    </row>
    <row r="42" spans="1:7">
      <c r="A42" s="12">
        <v>39</v>
      </c>
      <c r="B42" s="12" t="str">
        <f>IF(A42="","",VLOOKUP(A42,[1]Buildings!$A$2:$F$301,3))</f>
        <v>Child Development Center</v>
      </c>
      <c r="C42" s="11">
        <v>5</v>
      </c>
      <c r="D42" s="11">
        <v>5</v>
      </c>
      <c r="E42" s="11">
        <v>6</v>
      </c>
      <c r="F42" s="11">
        <v>5</v>
      </c>
      <c r="G42" s="11">
        <v>7</v>
      </c>
    </row>
    <row r="43" spans="1:7">
      <c r="A43" s="12">
        <v>40</v>
      </c>
      <c r="B43" s="12" t="str">
        <f>IF(A43="","",VLOOKUP(A43,[1]Buildings!$A$2:$F$301,3))</f>
        <v>Naval Submarine Support Facility (NSSF)/WEPS</v>
      </c>
      <c r="C43" s="11">
        <v>5</v>
      </c>
      <c r="D43" s="11">
        <v>5</v>
      </c>
      <c r="E43" s="11">
        <v>6</v>
      </c>
      <c r="F43" s="11">
        <v>5</v>
      </c>
      <c r="G43" s="11">
        <v>7</v>
      </c>
    </row>
    <row r="44" spans="1:7">
      <c r="A44" s="12">
        <v>41</v>
      </c>
      <c r="B44" s="12" t="str">
        <f>IF(A44="","",VLOOKUP(A44,[1]Buildings!$A$2:$F$301,3))</f>
        <v>WT</v>
      </c>
      <c r="C44" s="11">
        <v>5</v>
      </c>
      <c r="D44" s="11">
        <v>5</v>
      </c>
      <c r="E44" s="11">
        <v>6</v>
      </c>
      <c r="F44" s="11">
        <v>5</v>
      </c>
      <c r="G44" s="11">
        <v>7</v>
      </c>
    </row>
    <row r="45" spans="1:7">
      <c r="A45" s="12">
        <v>42</v>
      </c>
      <c r="B45" s="12" t="str">
        <f>IF(A45="","",VLOOKUP(A45,[1]Buildings!$A$2:$F$301,3))</f>
        <v>Defense Reutilization and Marketing Office (DRMO)</v>
      </c>
      <c r="C45" s="11">
        <v>5</v>
      </c>
      <c r="D45" s="11">
        <v>5</v>
      </c>
      <c r="E45" s="11">
        <v>6</v>
      </c>
      <c r="F45" s="11">
        <v>5</v>
      </c>
      <c r="G45" s="11">
        <v>7</v>
      </c>
    </row>
    <row r="46" spans="1:7">
      <c r="A46" s="12">
        <v>43</v>
      </c>
      <c r="B46" s="12" t="str">
        <f>IF(A46="","",VLOOKUP(A46,[1]Buildings!$A$2:$F$301,3))</f>
        <v>Child Development Center</v>
      </c>
      <c r="C46" s="11">
        <v>5</v>
      </c>
      <c r="D46" s="11">
        <v>5</v>
      </c>
      <c r="E46" s="11">
        <v>6</v>
      </c>
      <c r="F46" s="11">
        <v>5</v>
      </c>
      <c r="G46" s="11">
        <v>7</v>
      </c>
    </row>
    <row r="47" spans="1:7">
      <c r="A47" s="12">
        <v>44</v>
      </c>
      <c r="B47" s="12" t="str">
        <f>IF(A47="","",VLOOKUP(A47,[1]Buildings!$A$2:$F$301,3))</f>
        <v>Child Development Center</v>
      </c>
      <c r="C47" s="11">
        <v>5</v>
      </c>
      <c r="D47" s="11">
        <v>5</v>
      </c>
      <c r="E47" s="11">
        <v>6</v>
      </c>
      <c r="F47" s="11">
        <v>5</v>
      </c>
      <c r="G47" s="11">
        <v>7</v>
      </c>
    </row>
    <row r="48" spans="1:7">
      <c r="A48" s="12">
        <v>45</v>
      </c>
      <c r="B48" s="12" t="str">
        <f>IF(A48="","",VLOOKUP(A48,[1]Buildings!$A$2:$F$301,3))</f>
        <v>Defense Reutilization and Marketing Office (DRMO)</v>
      </c>
      <c r="C48" s="11">
        <v>5</v>
      </c>
      <c r="D48" s="11">
        <v>5</v>
      </c>
      <c r="E48" s="11">
        <v>6</v>
      </c>
      <c r="F48" s="11">
        <v>5</v>
      </c>
      <c r="G48" s="11">
        <v>7</v>
      </c>
    </row>
    <row r="49" spans="1:7">
      <c r="A49" s="12">
        <v>46</v>
      </c>
      <c r="B49" s="12" t="str">
        <f>IF(A49="","",VLOOKUP(A49,[1]Buildings!$A$2:$F$301,3))</f>
        <v>Dolphin Exp.</v>
      </c>
      <c r="C49" s="11">
        <v>5</v>
      </c>
      <c r="D49" s="11">
        <v>5</v>
      </c>
      <c r="E49" s="11">
        <v>6</v>
      </c>
      <c r="F49" s="11">
        <v>5</v>
      </c>
      <c r="G49" s="11">
        <v>7</v>
      </c>
    </row>
    <row r="50" spans="1:7">
      <c r="A50" s="12">
        <v>47</v>
      </c>
      <c r="B50" s="12" t="str">
        <f>IF(A50="","",VLOOKUP(A50,[1]Buildings!$A$2:$F$301,3))</f>
        <v>Submarine School</v>
      </c>
      <c r="C50" s="11">
        <v>5</v>
      </c>
      <c r="D50" s="11">
        <v>5</v>
      </c>
      <c r="E50" s="11">
        <v>6</v>
      </c>
      <c r="F50" s="11">
        <v>5</v>
      </c>
      <c r="G50" s="11">
        <v>7</v>
      </c>
    </row>
    <row r="51" spans="1:7">
      <c r="A51" s="12">
        <v>48</v>
      </c>
      <c r="B51" s="12" t="str">
        <f>IF(A51="","",VLOOKUP(A51,[1]Buildings!$A$2:$F$301,3))</f>
        <v>Navy Exchange</v>
      </c>
      <c r="C51" s="11">
        <v>5</v>
      </c>
      <c r="D51" s="11">
        <v>5</v>
      </c>
      <c r="E51" s="11">
        <v>6</v>
      </c>
      <c r="F51" s="11">
        <v>5</v>
      </c>
      <c r="G51" s="11">
        <v>7</v>
      </c>
    </row>
    <row r="52" spans="1:7">
      <c r="A52" s="12">
        <v>49</v>
      </c>
      <c r="B52" s="12" t="str">
        <f>IF(A52="","",VLOOKUP(A52,[1]Buildings!$A$2:$F$301,3))</f>
        <v>Barracks – Groton Hall</v>
      </c>
      <c r="C52" s="11">
        <v>5</v>
      </c>
      <c r="D52" s="11">
        <v>5</v>
      </c>
      <c r="E52" s="11">
        <v>6</v>
      </c>
      <c r="F52" s="11">
        <v>5</v>
      </c>
      <c r="G52" s="11">
        <v>7</v>
      </c>
    </row>
    <row r="53" spans="1:7">
      <c r="A53" s="12">
        <v>50</v>
      </c>
      <c r="B53" s="12" t="str">
        <f>IF(A53="","",VLOOKUP(A53,[1]Buildings!$A$2:$F$301,3))</f>
        <v>Barracks – Scorpion Hall</v>
      </c>
      <c r="C53" s="11">
        <v>5</v>
      </c>
      <c r="D53" s="11">
        <v>5</v>
      </c>
      <c r="E53" s="11">
        <v>6</v>
      </c>
      <c r="F53" s="11">
        <v>5</v>
      </c>
      <c r="G53" s="11">
        <v>7</v>
      </c>
    </row>
    <row r="54" spans="1:7">
      <c r="A54" s="12">
        <v>51</v>
      </c>
      <c r="B54" s="12" t="str">
        <f>IF(A54="","",VLOOKUP(A54,[1]Buildings!$A$2:$F$301,3))</f>
        <v>Barracks – Gato Hall</v>
      </c>
      <c r="C54" s="11">
        <v>5</v>
      </c>
      <c r="D54" s="11">
        <v>5</v>
      </c>
      <c r="E54" s="11">
        <v>6</v>
      </c>
      <c r="F54" s="11">
        <v>5</v>
      </c>
      <c r="G54" s="11">
        <v>7</v>
      </c>
    </row>
    <row r="55" spans="1:7">
      <c r="A55" s="12">
        <v>52</v>
      </c>
      <c r="B55" s="12" t="str">
        <f>IF(A55="","",VLOOKUP(A55,[1]Buildings!$A$2:$F$301,3))</f>
        <v>Barracks – Grayling Hall</v>
      </c>
      <c r="C55" s="11">
        <v>5</v>
      </c>
      <c r="D55" s="11">
        <v>5</v>
      </c>
      <c r="E55" s="11">
        <v>6</v>
      </c>
      <c r="F55" s="11">
        <v>5</v>
      </c>
      <c r="G55" s="11">
        <v>7</v>
      </c>
    </row>
    <row r="56" spans="1:7">
      <c r="A56" s="12">
        <v>53</v>
      </c>
      <c r="B56" s="12" t="str">
        <f>IF(A56="","",VLOOKUP(A56,[1]Buildings!$A$2:$F$301,3))</f>
        <v>Electric Boat</v>
      </c>
      <c r="C56" s="11">
        <v>5</v>
      </c>
      <c r="D56" s="11">
        <v>5</v>
      </c>
      <c r="E56" s="11">
        <v>6</v>
      </c>
      <c r="F56" s="11">
        <v>5</v>
      </c>
      <c r="G56" s="11">
        <v>7</v>
      </c>
    </row>
    <row r="57" spans="1:7">
      <c r="A57" s="12">
        <v>54</v>
      </c>
      <c r="B57" s="12" t="str">
        <f>IF(A57="","",VLOOKUP(A57,[1]Buildings!$A$2:$F$301,3))</f>
        <v>Barracks – O'Kane Hall</v>
      </c>
      <c r="C57" s="11">
        <v>5</v>
      </c>
      <c r="D57" s="11">
        <v>5</v>
      </c>
      <c r="E57" s="11">
        <v>6</v>
      </c>
      <c r="F57" s="11">
        <v>5</v>
      </c>
      <c r="G57" s="11">
        <v>7</v>
      </c>
    </row>
    <row r="58" spans="1:7">
      <c r="A58" s="12">
        <v>55</v>
      </c>
      <c r="B58" s="12" t="str">
        <f>IF(A58="","",VLOOKUP(A58,[1]Buildings!$A$2:$F$301,3))</f>
        <v>WT</v>
      </c>
      <c r="C58" s="11">
        <v>5</v>
      </c>
      <c r="D58" s="11">
        <v>5</v>
      </c>
      <c r="E58" s="11">
        <v>6</v>
      </c>
      <c r="F58" s="11">
        <v>5</v>
      </c>
      <c r="G58" s="11">
        <v>7</v>
      </c>
    </row>
    <row r="59" spans="1:7">
      <c r="A59" s="12">
        <v>56</v>
      </c>
      <c r="B59" s="12" t="str">
        <f>IF(A59="","",VLOOKUP(A59,[1]Buildings!$A$2:$F$301,3))</f>
        <v>Morale Welfare &amp; Recreation (MWR)</v>
      </c>
      <c r="C59" s="11">
        <v>5</v>
      </c>
      <c r="D59" s="11">
        <v>5</v>
      </c>
      <c r="E59" s="11">
        <v>6</v>
      </c>
      <c r="F59" s="11">
        <v>5</v>
      </c>
      <c r="G59" s="11">
        <v>7</v>
      </c>
    </row>
    <row r="60" spans="1:7">
      <c r="A60" s="12">
        <v>57</v>
      </c>
      <c r="B60" s="12" t="str">
        <f>IF(A60="","",VLOOKUP(A60,[1]Buildings!$A$2:$F$301,3))</f>
        <v>Cross Hall Galley</v>
      </c>
      <c r="C60" s="11">
        <v>5</v>
      </c>
      <c r="D60" s="11">
        <v>5</v>
      </c>
      <c r="E60" s="11">
        <v>6</v>
      </c>
      <c r="F60" s="11">
        <v>5</v>
      </c>
      <c r="G60" s="11">
        <v>7</v>
      </c>
    </row>
    <row r="61" spans="1:7">
      <c r="A61" s="12">
        <v>58</v>
      </c>
      <c r="B61" s="12" t="str">
        <f>IF(A61="","",VLOOKUP(A61,[1]Buildings!$A$2:$F$301,3))</f>
        <v>Submarine School</v>
      </c>
      <c r="C61" s="11">
        <v>5</v>
      </c>
      <c r="D61" s="11">
        <v>5</v>
      </c>
      <c r="E61" s="11">
        <v>6</v>
      </c>
      <c r="F61" s="11">
        <v>5</v>
      </c>
      <c r="G61" s="11">
        <v>7</v>
      </c>
    </row>
    <row r="62" spans="1:7">
      <c r="A62" s="12">
        <v>59</v>
      </c>
      <c r="B62" s="12" t="str">
        <f>IF(A62="","",VLOOKUP(A62,[1]Buildings!$A$2:$F$301,3))</f>
        <v>Navy Branch Health Clinic</v>
      </c>
      <c r="C62" s="11">
        <v>5</v>
      </c>
      <c r="D62" s="11">
        <v>5</v>
      </c>
      <c r="E62" s="11">
        <v>6</v>
      </c>
      <c r="F62" s="11">
        <v>5</v>
      </c>
      <c r="G62" s="11">
        <v>7</v>
      </c>
    </row>
    <row r="63" spans="1:7">
      <c r="A63" s="12">
        <v>60</v>
      </c>
      <c r="B63" s="12" t="str">
        <f>IF(A63="","",VLOOKUP(A63,[1]Buildings!$A$2:$F$301,3))</f>
        <v>Public Works Dept Shop</v>
      </c>
      <c r="C63" s="11">
        <v>5</v>
      </c>
      <c r="D63" s="11">
        <v>5</v>
      </c>
      <c r="E63" s="11">
        <v>6</v>
      </c>
      <c r="F63" s="11">
        <v>5</v>
      </c>
      <c r="G63" s="11">
        <v>7</v>
      </c>
    </row>
    <row r="64" spans="1:7">
      <c r="A64" s="12">
        <v>61</v>
      </c>
      <c r="B64" s="12" t="str">
        <f>IF(A64="","",VLOOKUP(A64,[1]Buildings!$A$2:$F$301,3))</f>
        <v>Morale Welfare &amp; Recreation (MWR)</v>
      </c>
      <c r="C64" s="11">
        <v>5</v>
      </c>
      <c r="D64" s="11">
        <v>5</v>
      </c>
      <c r="E64" s="11">
        <v>6</v>
      </c>
      <c r="F64" s="11">
        <v>5</v>
      </c>
      <c r="G64" s="11">
        <v>7</v>
      </c>
    </row>
    <row r="65" spans="1:7">
      <c r="A65" s="12">
        <v>62</v>
      </c>
      <c r="B65" s="12" t="str">
        <f>IF(A65="","",VLOOKUP(A65,[1]Buildings!$A$2:$F$301,3))</f>
        <v>Barracks – Nautilus Hall</v>
      </c>
      <c r="C65" s="11">
        <v>5</v>
      </c>
      <c r="D65" s="11">
        <v>5</v>
      </c>
      <c r="E65" s="11">
        <v>6</v>
      </c>
      <c r="F65" s="11">
        <v>5</v>
      </c>
      <c r="G65" s="11">
        <v>7</v>
      </c>
    </row>
    <row r="66" spans="1:7">
      <c r="A66" s="12">
        <v>63</v>
      </c>
      <c r="B66" s="12" t="str">
        <f>IF(A66="","",VLOOKUP(A66,[1]Buildings!$A$2:$F$301,3))</f>
        <v>Naval Submarine Support Facility (NSSF)</v>
      </c>
      <c r="C66" s="11">
        <v>5</v>
      </c>
      <c r="D66" s="11">
        <v>5</v>
      </c>
      <c r="E66" s="11">
        <v>6</v>
      </c>
      <c r="F66" s="11">
        <v>5</v>
      </c>
      <c r="G66" s="11">
        <v>7</v>
      </c>
    </row>
    <row r="67" spans="1:7">
      <c r="A67" s="12">
        <v>64</v>
      </c>
      <c r="B67" s="12" t="str">
        <f>IF(A67="","",VLOOKUP(A67,[1]Buildings!$A$2:$F$301,3))</f>
        <v>Auto Shop/F&amp;ES Storage</v>
      </c>
      <c r="C67" s="11">
        <v>5</v>
      </c>
      <c r="D67" s="11">
        <v>5</v>
      </c>
      <c r="E67" s="11">
        <v>6</v>
      </c>
      <c r="F67" s="11">
        <v>5</v>
      </c>
      <c r="G67" s="11">
        <v>7</v>
      </c>
    </row>
    <row r="68" spans="1:7">
      <c r="A68" s="12">
        <v>65</v>
      </c>
      <c r="B68" s="12" t="str">
        <f>IF(A68="","",VLOOKUP(A68,[1]Buildings!$A$2:$F$301,3))</f>
        <v>Navy Exchange/Package</v>
      </c>
      <c r="C68" s="11">
        <v>5</v>
      </c>
      <c r="D68" s="11">
        <v>5</v>
      </c>
      <c r="E68" s="11">
        <v>6</v>
      </c>
      <c r="F68" s="11">
        <v>5</v>
      </c>
      <c r="G68" s="11">
        <v>7</v>
      </c>
    </row>
    <row r="69" spans="1:7">
      <c r="A69" s="12">
        <v>66</v>
      </c>
      <c r="B69" s="12" t="str">
        <f>IF(A69="","",VLOOKUP(A69,[1]Buildings!$A$2:$F$301,3))</f>
        <v>Security</v>
      </c>
      <c r="C69" s="11">
        <v>5</v>
      </c>
      <c r="D69" s="11">
        <v>5</v>
      </c>
      <c r="E69" s="11">
        <v>6</v>
      </c>
      <c r="F69" s="11">
        <v>5</v>
      </c>
      <c r="G69" s="11">
        <v>7</v>
      </c>
    </row>
    <row r="70" spans="1:7">
      <c r="A70" s="12">
        <v>67</v>
      </c>
      <c r="B70" s="12" t="str">
        <f>IF(A70="","",VLOOKUP(A70,[1]Buildings!$A$2:$F$301,3))</f>
        <v>Submarine School</v>
      </c>
      <c r="C70" s="11">
        <v>5</v>
      </c>
      <c r="D70" s="11">
        <v>5</v>
      </c>
      <c r="E70" s="11">
        <v>6</v>
      </c>
      <c r="F70" s="11">
        <v>5</v>
      </c>
      <c r="G70" s="11">
        <v>7</v>
      </c>
    </row>
    <row r="71" spans="1:7">
      <c r="A71" s="12">
        <v>68</v>
      </c>
      <c r="B71" s="12" t="str">
        <f>IF(A71="","",VLOOKUP(A71,[1]Buildings!$A$2:$F$301,3))</f>
        <v>Submarine School</v>
      </c>
      <c r="C71" s="11">
        <v>5</v>
      </c>
      <c r="D71" s="11">
        <v>5</v>
      </c>
      <c r="E71" s="11">
        <v>6</v>
      </c>
      <c r="F71" s="11">
        <v>5</v>
      </c>
      <c r="G71" s="11">
        <v>7</v>
      </c>
    </row>
    <row r="72" spans="1:7">
      <c r="A72" s="12">
        <v>69</v>
      </c>
      <c r="B72" s="12" t="str">
        <f>IF(A72="","",VLOOKUP(A72,[1]Buildings!$A$2:$F$301,3))</f>
        <v>Public Works Dept</v>
      </c>
      <c r="C72" s="11">
        <v>5</v>
      </c>
      <c r="D72" s="11">
        <v>5</v>
      </c>
      <c r="E72" s="11">
        <v>6</v>
      </c>
      <c r="F72" s="11">
        <v>5</v>
      </c>
      <c r="G72" s="11">
        <v>7</v>
      </c>
    </row>
    <row r="73" spans="1:7">
      <c r="A73" s="12">
        <v>70</v>
      </c>
      <c r="B73" s="12" t="str">
        <f>IF(A73="","",VLOOKUP(A73,[1]Buildings!$A$2:$F$301,3))</f>
        <v>Naval Submarine Support Facility (NSSF)/Metal</v>
      </c>
      <c r="C73" s="11">
        <v>5</v>
      </c>
      <c r="D73" s="11">
        <v>5</v>
      </c>
      <c r="E73" s="11">
        <v>6</v>
      </c>
      <c r="F73" s="11">
        <v>5</v>
      </c>
      <c r="G73" s="11">
        <v>7</v>
      </c>
    </row>
    <row r="74" spans="1:7">
      <c r="A74" s="12">
        <v>71</v>
      </c>
      <c r="B74" s="12" t="str">
        <f>IF(A74="","",VLOOKUP(A74,[1]Buildings!$A$2:$F$301,3))</f>
        <v>WT</v>
      </c>
      <c r="C74" s="11">
        <v>5</v>
      </c>
      <c r="D74" s="11">
        <v>5</v>
      </c>
      <c r="E74" s="11">
        <v>6</v>
      </c>
      <c r="F74" s="11">
        <v>5</v>
      </c>
      <c r="G74" s="11">
        <v>7</v>
      </c>
    </row>
    <row r="75" spans="1:7">
      <c r="A75" s="12">
        <v>72</v>
      </c>
      <c r="B75" s="12" t="str">
        <f>IF(A75="","",VLOOKUP(A75,[1]Buildings!$A$2:$F$301,3))</f>
        <v>Public Works Dept</v>
      </c>
      <c r="C75" s="11">
        <v>5</v>
      </c>
      <c r="D75" s="11">
        <v>5</v>
      </c>
      <c r="E75" s="11">
        <v>6</v>
      </c>
      <c r="F75" s="11">
        <v>5</v>
      </c>
      <c r="G75" s="11">
        <v>7</v>
      </c>
    </row>
    <row r="76" spans="1:7">
      <c r="A76" s="12">
        <v>73</v>
      </c>
      <c r="B76" s="12" t="str">
        <f>IF(A76="","",VLOOKUP(A76,[1]Buildings!$A$2:$F$301,3))</f>
        <v>Public Works Dept</v>
      </c>
      <c r="C76" s="11">
        <v>5</v>
      </c>
      <c r="D76" s="11">
        <v>5</v>
      </c>
      <c r="E76" s="11">
        <v>6</v>
      </c>
      <c r="F76" s="11">
        <v>5</v>
      </c>
      <c r="G76" s="11">
        <v>7</v>
      </c>
    </row>
    <row r="77" spans="1:7">
      <c r="A77" s="12">
        <v>74</v>
      </c>
      <c r="B77" s="12" t="str">
        <f>IF(A77="","",VLOOKUP(A77,[1]Buildings!$A$2:$F$301,3))</f>
        <v>Commissary/Navy Exchange</v>
      </c>
      <c r="C77" s="11">
        <v>5</v>
      </c>
      <c r="D77" s="11">
        <v>5</v>
      </c>
      <c r="E77" s="11">
        <v>6</v>
      </c>
      <c r="F77" s="11">
        <v>5</v>
      </c>
      <c r="G77" s="11">
        <v>7</v>
      </c>
    </row>
    <row r="78" spans="1:7">
      <c r="A78" s="12">
        <v>75</v>
      </c>
      <c r="B78" s="12" t="str">
        <f>IF(A78="","",VLOOKUP(A78,[1]Buildings!$A$2:$F$301,3))</f>
        <v>SUBASE Lanes Bowling Center</v>
      </c>
      <c r="C78" s="11">
        <v>5</v>
      </c>
      <c r="D78" s="11">
        <v>5</v>
      </c>
      <c r="E78" s="11">
        <v>6</v>
      </c>
      <c r="F78" s="11">
        <v>5</v>
      </c>
      <c r="G78" s="11">
        <v>7</v>
      </c>
    </row>
    <row r="79" spans="1:7">
      <c r="A79" s="12">
        <v>76</v>
      </c>
      <c r="B79" s="12" t="str">
        <f>IF(A79="","",VLOOKUP(A79,[1]Buildings!$A$2:$F$301,3))</f>
        <v>Barracks – Triton Hall</v>
      </c>
      <c r="C79" s="11">
        <v>5</v>
      </c>
      <c r="D79" s="11">
        <v>5</v>
      </c>
      <c r="E79" s="11">
        <v>6</v>
      </c>
      <c r="F79" s="11">
        <v>5</v>
      </c>
      <c r="G79" s="11">
        <v>7</v>
      </c>
    </row>
    <row r="80" spans="1:7">
      <c r="A80" s="12">
        <v>77</v>
      </c>
      <c r="B80" s="12" t="str">
        <f>IF(A80="","",VLOOKUP(A80,[1]Buildings!$A$2:$F$301,3))</f>
        <v>Barracks – Thresher Hall</v>
      </c>
      <c r="C80" s="11">
        <v>5</v>
      </c>
      <c r="D80" s="11">
        <v>5</v>
      </c>
      <c r="E80" s="11">
        <v>6</v>
      </c>
      <c r="F80" s="11">
        <v>5</v>
      </c>
      <c r="G80" s="11">
        <v>7</v>
      </c>
    </row>
    <row r="81" spans="1:7">
      <c r="A81" s="12">
        <v>78</v>
      </c>
      <c r="B81" s="12" t="str">
        <f>IF(A81="","",VLOOKUP(A81,[1]Buildings!$A$2:$F$301,3))</f>
        <v>Naval Submarine Support Facility (NSSF)/SUP</v>
      </c>
      <c r="C81" s="11">
        <v>5</v>
      </c>
      <c r="D81" s="11">
        <v>5</v>
      </c>
      <c r="E81" s="11">
        <v>6</v>
      </c>
      <c r="F81" s="11">
        <v>5</v>
      </c>
      <c r="G81" s="11">
        <v>7</v>
      </c>
    </row>
    <row r="82" spans="1:7">
      <c r="A82" s="12">
        <v>79</v>
      </c>
      <c r="B82" s="12" t="str">
        <f>IF(A82="","",VLOOKUP(A82,[1]Buildings!$A$2:$F$301,3))</f>
        <v>Submarine School</v>
      </c>
      <c r="C82" s="11">
        <v>5</v>
      </c>
      <c r="D82" s="11">
        <v>5</v>
      </c>
      <c r="E82" s="11">
        <v>6</v>
      </c>
      <c r="F82" s="11">
        <v>5</v>
      </c>
      <c r="G82" s="11">
        <v>7</v>
      </c>
    </row>
    <row r="83" spans="1:7">
      <c r="A83" s="12">
        <v>80</v>
      </c>
      <c r="B83" s="12" t="str">
        <f>IF(A83="","",VLOOKUP(A83,[1]Buildings!$A$2:$F$301,3))</f>
        <v>Pass and ID Office</v>
      </c>
      <c r="C83" s="11">
        <v>5</v>
      </c>
      <c r="D83" s="11">
        <v>5</v>
      </c>
      <c r="E83" s="11">
        <v>6</v>
      </c>
      <c r="F83" s="11">
        <v>5</v>
      </c>
      <c r="G83" s="11">
        <v>7</v>
      </c>
    </row>
    <row r="84" spans="1:7">
      <c r="A84" s="12">
        <v>81</v>
      </c>
      <c r="B84" s="12" t="str">
        <f>IF(A84="","",VLOOKUP(A84,[1]Buildings!$A$2:$F$301,3))</f>
        <v>Submarine School</v>
      </c>
      <c r="C84" s="11">
        <v>5</v>
      </c>
      <c r="D84" s="11">
        <v>5</v>
      </c>
      <c r="E84" s="11">
        <v>6</v>
      </c>
      <c r="F84" s="11">
        <v>5</v>
      </c>
      <c r="G84" s="11">
        <v>7</v>
      </c>
    </row>
    <row r="85" spans="1:7">
      <c r="A85" s="12">
        <v>82</v>
      </c>
      <c r="B85" s="12" t="str">
        <f>IF(A85="","",VLOOKUP(A85,[1]Buildings!$A$2:$F$301,3))</f>
        <v>Submarine School</v>
      </c>
      <c r="C85" s="11">
        <v>5</v>
      </c>
      <c r="D85" s="11">
        <v>5</v>
      </c>
      <c r="E85" s="11">
        <v>6</v>
      </c>
      <c r="F85" s="11">
        <v>5</v>
      </c>
      <c r="G85" s="11">
        <v>7</v>
      </c>
    </row>
    <row r="86" spans="1:7">
      <c r="A86" s="12">
        <v>83</v>
      </c>
      <c r="B86" s="12" t="str">
        <f>IF(A86="","",VLOOKUP(A86,[1]Buildings!$A$2:$F$301,3))</f>
        <v>Submarine School</v>
      </c>
      <c r="C86" s="11">
        <v>5</v>
      </c>
      <c r="D86" s="11">
        <v>5</v>
      </c>
      <c r="E86" s="11">
        <v>6</v>
      </c>
      <c r="F86" s="11">
        <v>5</v>
      </c>
      <c r="G86" s="11">
        <v>7</v>
      </c>
    </row>
    <row r="87" spans="1:7">
      <c r="A87" s="12">
        <v>84</v>
      </c>
      <c r="B87" s="12" t="str">
        <f>IF(A87="","",VLOOKUP(A87,[1]Buildings!$A$2:$F$301,3))</f>
        <v>Veterinary Clinic</v>
      </c>
      <c r="C87" s="11">
        <v>5</v>
      </c>
      <c r="D87" s="11">
        <v>5</v>
      </c>
      <c r="E87" s="11">
        <v>6</v>
      </c>
      <c r="F87" s="11">
        <v>5</v>
      </c>
      <c r="G87" s="11">
        <v>7</v>
      </c>
    </row>
    <row r="88" spans="1:7">
      <c r="A88" s="12">
        <v>85</v>
      </c>
      <c r="B88" s="12" t="str">
        <f>IF(A88="","",VLOOKUP(A88,[1]Buildings!$A$2:$F$301,3))</f>
        <v>Racquetball Center</v>
      </c>
      <c r="C88" s="11">
        <v>5</v>
      </c>
      <c r="D88" s="11">
        <v>5</v>
      </c>
      <c r="E88" s="11">
        <v>6</v>
      </c>
      <c r="F88" s="11">
        <v>5</v>
      </c>
      <c r="G88" s="11">
        <v>7</v>
      </c>
    </row>
    <row r="89" spans="1:7">
      <c r="A89" s="12">
        <v>86</v>
      </c>
      <c r="B89" s="12" t="str">
        <f>IF(A89="","",VLOOKUP(A89,[1]Buildings!$A$2:$F$301,3))</f>
        <v>Public Works Dept Shop</v>
      </c>
      <c r="C89" s="11">
        <v>5</v>
      </c>
      <c r="D89" s="11">
        <v>5</v>
      </c>
      <c r="E89" s="11">
        <v>6</v>
      </c>
      <c r="F89" s="11">
        <v>5</v>
      </c>
      <c r="G89" s="11">
        <v>7</v>
      </c>
    </row>
    <row r="90" spans="1:7">
      <c r="A90" s="12">
        <v>87</v>
      </c>
      <c r="B90" s="12" t="str">
        <f>IF(A90="","",VLOOKUP(A90,[1]Buildings!$A$2:$F$301,3))</f>
        <v>Naval Submarine Support Facility (NSSF)/WEPS</v>
      </c>
      <c r="C90" s="11">
        <v>5</v>
      </c>
      <c r="D90" s="11">
        <v>5</v>
      </c>
      <c r="E90" s="11">
        <v>6</v>
      </c>
      <c r="F90" s="11">
        <v>5</v>
      </c>
      <c r="G90" s="11">
        <v>7</v>
      </c>
    </row>
    <row r="91" spans="1:7">
      <c r="A91" s="12">
        <v>88</v>
      </c>
      <c r="B91" s="12" t="str">
        <f>IF(A91="","",VLOOKUP(A91,[1]Buildings!$A$2:$F$301,3))</f>
        <v>Morale Welfare &amp; Recreation (MWR)/Pest Control</v>
      </c>
      <c r="C91" s="11">
        <v>5</v>
      </c>
      <c r="D91" s="11">
        <v>5</v>
      </c>
      <c r="E91" s="11">
        <v>6</v>
      </c>
      <c r="F91" s="11">
        <v>5</v>
      </c>
      <c r="G91" s="11">
        <v>7</v>
      </c>
    </row>
    <row r="92" spans="1:7">
      <c r="A92" s="12">
        <v>89</v>
      </c>
      <c r="B92" s="12" t="str">
        <f>IF(A92="","",VLOOKUP(A92,[1]Buildings!$A$2:$F$301,3))</f>
        <v>Submarine School</v>
      </c>
      <c r="C92" s="11">
        <v>5</v>
      </c>
      <c r="D92" s="11">
        <v>5</v>
      </c>
      <c r="E92" s="11">
        <v>6</v>
      </c>
      <c r="F92" s="11">
        <v>5</v>
      </c>
      <c r="G92" s="11">
        <v>7</v>
      </c>
    </row>
    <row r="93" spans="1:7">
      <c r="A93" s="12">
        <v>90</v>
      </c>
      <c r="B93" s="12" t="str">
        <f>IF(A93="","",VLOOKUP(A93,[1]Buildings!$A$2:$F$301,3))</f>
        <v>Barracks – Fulton Hall</v>
      </c>
      <c r="C93" s="11">
        <v>5</v>
      </c>
      <c r="D93" s="11">
        <v>5</v>
      </c>
      <c r="E93" s="11">
        <v>6</v>
      </c>
      <c r="F93" s="11">
        <v>5</v>
      </c>
      <c r="G93" s="11">
        <v>7</v>
      </c>
    </row>
    <row r="94" spans="1:7">
      <c r="A94" s="12">
        <v>91</v>
      </c>
      <c r="B94" s="12" t="str">
        <f>IF(A94="","",VLOOKUP(A94,[1]Buildings!$A$2:$F$301,3))</f>
        <v>Thames View Marina</v>
      </c>
      <c r="C94" s="11">
        <v>5</v>
      </c>
      <c r="D94" s="11">
        <v>5</v>
      </c>
      <c r="E94" s="11">
        <v>6</v>
      </c>
      <c r="F94" s="11">
        <v>5</v>
      </c>
      <c r="G94" s="11">
        <v>7</v>
      </c>
    </row>
    <row r="95" spans="1:7">
      <c r="A95" s="12">
        <v>92</v>
      </c>
      <c r="B95" s="12" t="str">
        <f>IF(A95="","",VLOOKUP(A95,[1]Buildings!$A$2:$F$301,3))</f>
        <v>Vacant</v>
      </c>
      <c r="C95" s="11">
        <v>5</v>
      </c>
      <c r="D95" s="11">
        <v>5</v>
      </c>
      <c r="E95" s="11">
        <v>6</v>
      </c>
      <c r="F95" s="11">
        <v>5</v>
      </c>
      <c r="G95" s="11">
        <v>7</v>
      </c>
    </row>
    <row r="96" spans="1:7">
      <c r="A96" s="12">
        <v>93</v>
      </c>
      <c r="B96" s="12" t="str">
        <f>IF(A96="","",VLOOKUP(A96,[1]Buildings!$A$2:$F$301,3))</f>
        <v>Fuels</v>
      </c>
      <c r="C96" s="11">
        <v>5</v>
      </c>
      <c r="D96" s="11">
        <v>5</v>
      </c>
      <c r="E96" s="11">
        <v>6</v>
      </c>
      <c r="F96" s="11">
        <v>5</v>
      </c>
      <c r="G96" s="11">
        <v>7</v>
      </c>
    </row>
    <row r="97" spans="1:7">
      <c r="A97" s="12">
        <v>94</v>
      </c>
      <c r="B97" s="12" t="str">
        <f>IF(A97="","",VLOOKUP(A97,[1]Buildings!$A$2:$F$301,3))</f>
        <v>Environmental Oily Waste</v>
      </c>
      <c r="C97" s="11">
        <v>5</v>
      </c>
      <c r="D97" s="11">
        <v>5</v>
      </c>
      <c r="E97" s="11">
        <v>6</v>
      </c>
      <c r="F97" s="11">
        <v>5</v>
      </c>
      <c r="G97" s="11">
        <v>7</v>
      </c>
    </row>
    <row r="98" spans="1:7">
      <c r="A98" s="12">
        <v>95</v>
      </c>
      <c r="B98" s="12" t="str">
        <f>IF(A98="","",VLOOKUP(A98,[1]Buildings!$A$2:$F$301,3))</f>
        <v>Morale Welfare &amp; Recreation (MWR)/Pest Control</v>
      </c>
      <c r="C98" s="11">
        <v>5</v>
      </c>
      <c r="D98" s="11">
        <v>5</v>
      </c>
      <c r="E98" s="11">
        <v>6</v>
      </c>
      <c r="F98" s="11">
        <v>5</v>
      </c>
      <c r="G98" s="11">
        <v>7</v>
      </c>
    </row>
    <row r="99" spans="1:7">
      <c r="A99" s="12">
        <v>96</v>
      </c>
      <c r="B99" s="12" t="str">
        <f>IF(A99="","",VLOOKUP(A99,[1]Buildings!$A$2:$F$301,3))</f>
        <v>Security Dog Kennel</v>
      </c>
      <c r="C99" s="11">
        <v>5</v>
      </c>
      <c r="D99" s="11">
        <v>5</v>
      </c>
      <c r="E99" s="11">
        <v>6</v>
      </c>
      <c r="F99" s="11">
        <v>5</v>
      </c>
      <c r="G99" s="11">
        <v>7</v>
      </c>
    </row>
    <row r="100" spans="1:7">
      <c r="A100" s="12">
        <v>97</v>
      </c>
      <c r="B100" s="12" t="str">
        <f>IF(A100="","",VLOOKUP(A100,[1]Buildings!$A$2:$F$301,3))</f>
        <v>Barracks – Bishop Hall</v>
      </c>
      <c r="C100" s="11">
        <v>5</v>
      </c>
      <c r="D100" s="11">
        <v>5</v>
      </c>
      <c r="E100" s="11">
        <v>6</v>
      </c>
      <c r="F100" s="11">
        <v>5</v>
      </c>
      <c r="G100" s="11">
        <v>7</v>
      </c>
    </row>
    <row r="101" spans="1:7">
      <c r="A101" s="12">
        <v>98</v>
      </c>
      <c r="B101" s="12" t="str">
        <f>IF(A101="","",VLOOKUP(A101,[1]Buildings!$A$2:$F$301,3))</f>
        <v>Supply/Chrimp</v>
      </c>
      <c r="C101" s="11">
        <v>5</v>
      </c>
      <c r="D101" s="11">
        <v>5</v>
      </c>
      <c r="E101" s="11">
        <v>6</v>
      </c>
      <c r="F101" s="11">
        <v>5</v>
      </c>
      <c r="G101" s="11">
        <v>7</v>
      </c>
    </row>
    <row r="102" spans="1:7">
      <c r="A102" s="12">
        <v>99</v>
      </c>
      <c r="B102" s="12" t="str">
        <f>IF(A102="","",VLOOKUP(A102,[1]Buildings!$A$2:$F$301,3))</f>
        <v>ENV</v>
      </c>
      <c r="C102" s="11">
        <v>5</v>
      </c>
      <c r="D102" s="11">
        <v>5</v>
      </c>
      <c r="E102" s="11">
        <v>6</v>
      </c>
      <c r="F102" s="11">
        <v>5</v>
      </c>
      <c r="G102" s="11">
        <v>7</v>
      </c>
    </row>
    <row r="103" spans="1:7">
      <c r="A103" s="12">
        <v>100</v>
      </c>
      <c r="B103" s="12" t="str">
        <f>IF(A103="","",VLOOKUP(A103,[1]Buildings!$A$2:$F$301,3))</f>
        <v>Naval Submarine Support Facility (NSSF)/Nuclear Regional Maintenance Department</v>
      </c>
      <c r="C103" s="11">
        <v>5</v>
      </c>
      <c r="D103" s="11">
        <v>5</v>
      </c>
      <c r="E103" s="11">
        <v>6</v>
      </c>
      <c r="F103" s="11">
        <v>5</v>
      </c>
      <c r="G103" s="11">
        <v>7</v>
      </c>
    </row>
    <row r="104" spans="1:7">
      <c r="A104" s="12">
        <v>101</v>
      </c>
      <c r="B104" s="12" t="str">
        <f>IF(A104="","",VLOOKUP(A104,[1]Buildings!$A$2:$F$301,3))</f>
        <v>Liberty Recreation Center</v>
      </c>
      <c r="C104" s="11">
        <v>5</v>
      </c>
      <c r="D104" s="11">
        <v>5</v>
      </c>
      <c r="E104" s="11">
        <v>6</v>
      </c>
      <c r="F104" s="11">
        <v>5</v>
      </c>
      <c r="G104" s="11">
        <v>7</v>
      </c>
    </row>
    <row r="105" spans="1:7">
      <c r="A105" s="12">
        <v>102</v>
      </c>
      <c r="B105" s="12" t="str">
        <f>IF(A105="","",VLOOKUP(A105,[1]Buildings!$A$2:$F$301,3))</f>
        <v>Nautilus</v>
      </c>
      <c r="C105" s="11">
        <v>5</v>
      </c>
      <c r="D105" s="11">
        <v>5</v>
      </c>
      <c r="E105" s="11">
        <v>6</v>
      </c>
      <c r="F105" s="11">
        <v>5</v>
      </c>
      <c r="G105" s="11">
        <v>7</v>
      </c>
    </row>
    <row r="106" spans="1:7">
      <c r="A106" s="12">
        <v>103</v>
      </c>
      <c r="B106" s="12" t="str">
        <f>IF(A106="","",VLOOKUP(A106,[1]Buildings!$A$2:$F$301,3))</f>
        <v>Small Boat Maintenance</v>
      </c>
      <c r="C106" s="11">
        <v>5</v>
      </c>
      <c r="D106" s="11">
        <v>5</v>
      </c>
      <c r="E106" s="11">
        <v>6</v>
      </c>
      <c r="F106" s="11">
        <v>5</v>
      </c>
      <c r="G106" s="11">
        <v>7</v>
      </c>
    </row>
    <row r="107" spans="1:7">
      <c r="A107" s="12">
        <v>104</v>
      </c>
      <c r="B107" s="12" t="str">
        <f>IF(A107="","",VLOOKUP(A107,[1]Buildings!$A$2:$F$301,3))</f>
        <v>Navy Branch Health Clinic</v>
      </c>
      <c r="C107" s="11">
        <v>5</v>
      </c>
      <c r="D107" s="11">
        <v>5</v>
      </c>
      <c r="E107" s="11">
        <v>6</v>
      </c>
      <c r="F107" s="11">
        <v>5</v>
      </c>
      <c r="G107" s="11">
        <v>7</v>
      </c>
    </row>
    <row r="108" spans="1:7">
      <c r="A108" s="12">
        <v>105</v>
      </c>
      <c r="B108" s="12" t="str">
        <f>IF(A108="","",VLOOKUP(A108,[1]Buildings!$A$2:$F$301,3))</f>
        <v>Gate 7 Guard Shack</v>
      </c>
      <c r="C108" s="11">
        <v>5</v>
      </c>
      <c r="D108" s="11">
        <v>5</v>
      </c>
      <c r="E108" s="11">
        <v>6</v>
      </c>
      <c r="F108" s="11">
        <v>5</v>
      </c>
      <c r="G108" s="11">
        <v>7</v>
      </c>
    </row>
    <row r="109" spans="1:7">
      <c r="A109" s="12">
        <v>106</v>
      </c>
      <c r="B109" s="12" t="str">
        <f>IF(A109="","",VLOOKUP(A109,[1]Buildings!$A$2:$F$301,3))</f>
        <v>Truck Inspection</v>
      </c>
      <c r="C109" s="11">
        <v>5</v>
      </c>
      <c r="D109" s="11">
        <v>5</v>
      </c>
      <c r="E109" s="11">
        <v>6</v>
      </c>
      <c r="F109" s="11">
        <v>5</v>
      </c>
      <c r="G109" s="11">
        <v>7</v>
      </c>
    </row>
    <row r="110" spans="1:7">
      <c r="A110" s="12">
        <v>107</v>
      </c>
      <c r="B110" s="12" t="str">
        <f>IF(A110="","",VLOOKUP(A110,[1]Buildings!$A$2:$F$301,3))</f>
        <v>Unknown</v>
      </c>
      <c r="C110" s="11">
        <v>5</v>
      </c>
      <c r="D110" s="11">
        <v>5</v>
      </c>
      <c r="E110" s="11">
        <v>6</v>
      </c>
      <c r="F110" s="11">
        <v>5</v>
      </c>
      <c r="G110" s="11">
        <v>7</v>
      </c>
    </row>
    <row r="111" spans="1:7">
      <c r="A111" s="12">
        <v>108</v>
      </c>
      <c r="B111" s="12" t="str">
        <f>IF(A111="","",VLOOKUP(A111,[1]Buildings!$A$2:$F$301,3))</f>
        <v>Unknown</v>
      </c>
      <c r="C111" s="11">
        <v>5</v>
      </c>
      <c r="D111" s="11">
        <v>5</v>
      </c>
      <c r="E111" s="11">
        <v>6</v>
      </c>
      <c r="F111" s="11">
        <v>5</v>
      </c>
      <c r="G111" s="11">
        <v>7</v>
      </c>
    </row>
    <row r="112" spans="1:7">
      <c r="A112" s="12">
        <v>109</v>
      </c>
      <c r="B112" s="12" t="str">
        <f>IF(A112="","",VLOOKUP(A112,[1]Buildings!$A$2:$F$301,3))</f>
        <v>Unknown</v>
      </c>
      <c r="C112" s="11">
        <v>5</v>
      </c>
      <c r="D112" s="11">
        <v>5</v>
      </c>
      <c r="E112" s="11">
        <v>6</v>
      </c>
      <c r="F112" s="11">
        <v>5</v>
      </c>
      <c r="G112" s="11">
        <v>7</v>
      </c>
    </row>
    <row r="113" spans="1:7">
      <c r="A113" s="12">
        <v>110</v>
      </c>
      <c r="B113" s="12" t="str">
        <f>IF(A113="","",VLOOKUP(A113,[1]Buildings!$A$2:$F$301,3))</f>
        <v>Sub Escape Trainer</v>
      </c>
      <c r="C113" s="11">
        <v>5</v>
      </c>
      <c r="D113" s="11">
        <v>5</v>
      </c>
      <c r="E113" s="11">
        <v>6</v>
      </c>
      <c r="F113" s="11">
        <v>5</v>
      </c>
      <c r="G113" s="11">
        <v>7</v>
      </c>
    </row>
    <row r="114" spans="1:7">
      <c r="A114" s="12">
        <v>111</v>
      </c>
      <c r="B114" s="12" t="str">
        <f>IF(A114="","",VLOOKUP(A114,[1]Buildings!$A$2:$F$301,3))</f>
        <v>Crane Maintenance Facility</v>
      </c>
      <c r="C114" s="11">
        <v>5</v>
      </c>
      <c r="D114" s="11">
        <v>5</v>
      </c>
      <c r="E114" s="11">
        <v>6</v>
      </c>
      <c r="F114" s="11">
        <v>5</v>
      </c>
      <c r="G114" s="11">
        <v>7</v>
      </c>
    </row>
    <row r="115" spans="1:7">
      <c r="A115" s="12">
        <v>112</v>
      </c>
      <c r="B115" s="12" t="str">
        <f>IF(A115="","",VLOOKUP(A115,[1]Buildings!$A$2:$F$301,3))</f>
        <v>Submarine Learning Center</v>
      </c>
      <c r="C115" s="11">
        <v>5</v>
      </c>
      <c r="D115" s="11">
        <v>5</v>
      </c>
      <c r="E115" s="11">
        <v>6</v>
      </c>
      <c r="F115" s="11">
        <v>5</v>
      </c>
      <c r="G115" s="11">
        <v>7</v>
      </c>
    </row>
    <row r="116" spans="1:7">
      <c r="A116" s="12">
        <v>113</v>
      </c>
      <c r="B116" s="12" t="str">
        <f>IF(A116="","",VLOOKUP(A116,[1]Buildings!$A$2:$F$301,3))</f>
        <v>MAGFAC</v>
      </c>
      <c r="C116" s="11">
        <v>5</v>
      </c>
      <c r="D116" s="11">
        <v>5</v>
      </c>
      <c r="E116" s="11">
        <v>6</v>
      </c>
      <c r="F116" s="11">
        <v>5</v>
      </c>
      <c r="G116" s="11">
        <v>7</v>
      </c>
    </row>
    <row r="117" spans="1:7">
      <c r="A117" s="12">
        <v>114</v>
      </c>
      <c r="B117" s="12" t="str">
        <f>IF(A117="","",VLOOKUP(A117,[1]Buildings!$A$2:$F$301,3))</f>
        <v>Gate 1 Guard Shack</v>
      </c>
      <c r="C117" s="11">
        <v>5</v>
      </c>
      <c r="D117" s="11">
        <v>5</v>
      </c>
      <c r="E117" s="11">
        <v>6</v>
      </c>
      <c r="F117" s="11">
        <v>5</v>
      </c>
      <c r="G117" s="11">
        <v>7</v>
      </c>
    </row>
    <row r="118" spans="1:7">
      <c r="A118" s="12">
        <v>115</v>
      </c>
      <c r="B118" s="12" t="str">
        <f>IF(A118="","",VLOOKUP(A118,[1]Buildings!$A$2:$F$301,3))</f>
        <v>Chapel</v>
      </c>
      <c r="C118" s="11">
        <v>5</v>
      </c>
      <c r="D118" s="11">
        <v>5</v>
      </c>
      <c r="E118" s="11">
        <v>6</v>
      </c>
      <c r="F118" s="11">
        <v>5</v>
      </c>
      <c r="G118" s="11">
        <v>7</v>
      </c>
    </row>
    <row r="119" spans="1:7">
      <c r="A119" s="12">
        <v>116</v>
      </c>
      <c r="B119" s="12" t="str">
        <f>IF(A119="","",VLOOKUP(A119,[1]Buildings!$A$2:$F$301,3))</f>
        <v>Dolphin Mart</v>
      </c>
      <c r="C119" s="11">
        <v>5</v>
      </c>
      <c r="D119" s="11">
        <v>5</v>
      </c>
      <c r="E119" s="11">
        <v>6</v>
      </c>
      <c r="F119" s="11">
        <v>5</v>
      </c>
      <c r="G119" s="11">
        <v>7</v>
      </c>
    </row>
    <row r="120" spans="1:7">
      <c r="A120" s="12">
        <v>117</v>
      </c>
      <c r="B120" s="12" t="str">
        <f>IF(A120="","",VLOOKUP(A120,[1]Buildings!$A$2:$F$301,3))</f>
        <v>Morale Welfare &amp; Recreation (MWR)/Youth Center</v>
      </c>
      <c r="C120" s="11">
        <v>5</v>
      </c>
      <c r="D120" s="11">
        <v>5</v>
      </c>
      <c r="E120" s="11">
        <v>6</v>
      </c>
      <c r="F120" s="11">
        <v>5</v>
      </c>
      <c r="G120" s="11">
        <v>7</v>
      </c>
    </row>
    <row r="121" spans="1:7">
      <c r="A121" s="12">
        <v>118</v>
      </c>
      <c r="B121" s="12" t="str">
        <f>IF(A121="","",VLOOKUP(A121,[1]Buildings!$A$2:$F$301,3))</f>
        <v>Navy Lodge</v>
      </c>
      <c r="C121" s="11">
        <v>5</v>
      </c>
      <c r="D121" s="11">
        <v>5</v>
      </c>
      <c r="E121" s="11">
        <v>6</v>
      </c>
      <c r="F121" s="11">
        <v>5</v>
      </c>
      <c r="G121" s="11">
        <v>7</v>
      </c>
    </row>
    <row r="122" spans="1:7">
      <c r="A122" s="12">
        <v>119</v>
      </c>
      <c r="B122" s="12" t="str">
        <f>IF(A122="","",VLOOKUP(A122,[1]Buildings!$A$2:$F$301,3))</f>
        <v>Morale Welfare &amp; Recreation (MWR)</v>
      </c>
      <c r="C122" s="11">
        <v>5</v>
      </c>
      <c r="D122" s="11">
        <v>5</v>
      </c>
      <c r="E122" s="11">
        <v>6</v>
      </c>
      <c r="F122" s="11">
        <v>5</v>
      </c>
      <c r="G122" s="11">
        <v>7</v>
      </c>
    </row>
    <row r="123" spans="1:7">
      <c r="A123" s="12">
        <v>120</v>
      </c>
      <c r="B123" s="12" t="str">
        <f>IF(A123="","",VLOOKUP(A123,[1]Buildings!$A$2:$F$301,3))</f>
        <v>Pier 1</v>
      </c>
      <c r="C123" s="11">
        <v>5</v>
      </c>
      <c r="D123" s="11">
        <v>5</v>
      </c>
      <c r="E123" s="11">
        <v>6</v>
      </c>
      <c r="F123" s="11">
        <v>5</v>
      </c>
      <c r="G123" s="11">
        <v>7</v>
      </c>
    </row>
    <row r="124" spans="1:7">
      <c r="A124" s="12">
        <v>121</v>
      </c>
      <c r="B124" s="12" t="str">
        <f>IF(A124="","",VLOOKUP(A124,[1]Buildings!$A$2:$F$301,3))</f>
        <v>Pier 10</v>
      </c>
      <c r="C124" s="11">
        <v>5</v>
      </c>
      <c r="D124" s="11">
        <v>5</v>
      </c>
      <c r="E124" s="11">
        <v>6</v>
      </c>
      <c r="F124" s="11">
        <v>5</v>
      </c>
      <c r="G124" s="11">
        <v>7</v>
      </c>
    </row>
    <row r="125" spans="1:7">
      <c r="A125" s="12">
        <v>122</v>
      </c>
      <c r="B125" s="12" t="str">
        <f>IF(A125="","",VLOOKUP(A125,[1]Buildings!$A$2:$F$301,3))</f>
        <v>Pier 1</v>
      </c>
      <c r="C125" s="11">
        <v>5</v>
      </c>
      <c r="D125" s="11">
        <v>5</v>
      </c>
      <c r="E125" s="11">
        <v>6</v>
      </c>
      <c r="F125" s="11">
        <v>5</v>
      </c>
      <c r="G125" s="11">
        <v>7</v>
      </c>
    </row>
    <row r="126" spans="1:7">
      <c r="A126" s="12">
        <v>123</v>
      </c>
      <c r="B126" s="12" t="str">
        <f>IF(A126="","",VLOOKUP(A126,[1]Buildings!$A$2:$F$301,3))</f>
        <v>Pier 3</v>
      </c>
      <c r="C126" s="11">
        <v>5</v>
      </c>
      <c r="D126" s="11">
        <v>5</v>
      </c>
      <c r="E126" s="11">
        <v>6</v>
      </c>
      <c r="F126" s="11">
        <v>5</v>
      </c>
      <c r="G126" s="11">
        <v>7</v>
      </c>
    </row>
    <row r="127" spans="1:7">
      <c r="A127" s="12">
        <v>124</v>
      </c>
      <c r="B127" s="12" t="str">
        <f>IF(A127="","",VLOOKUP(A127,[1]Buildings!$A$2:$F$301,3))</f>
        <v>Pier 4</v>
      </c>
      <c r="C127" s="11">
        <v>5</v>
      </c>
      <c r="D127" s="11">
        <v>5</v>
      </c>
      <c r="E127" s="11">
        <v>6</v>
      </c>
      <c r="F127" s="11">
        <v>5</v>
      </c>
      <c r="G127" s="11">
        <v>7</v>
      </c>
    </row>
    <row r="128" spans="1:7">
      <c r="A128" s="12">
        <v>125</v>
      </c>
      <c r="B128" s="12" t="str">
        <f>IF(A128="","",VLOOKUP(A128,[1]Buildings!$A$2:$F$301,3))</f>
        <v>Pier 5</v>
      </c>
      <c r="C128" s="11">
        <v>5</v>
      </c>
      <c r="D128" s="11">
        <v>5</v>
      </c>
      <c r="E128" s="11">
        <v>6</v>
      </c>
      <c r="F128" s="11">
        <v>5</v>
      </c>
      <c r="G128" s="11">
        <v>7</v>
      </c>
    </row>
    <row r="129" spans="1:7">
      <c r="A129" s="12">
        <v>126</v>
      </c>
      <c r="B129" s="12" t="str">
        <f>IF(A129="","",VLOOKUP(A129,[1]Buildings!$A$2:$F$301,3))</f>
        <v>Pier 6</v>
      </c>
      <c r="C129" s="11">
        <v>5</v>
      </c>
      <c r="D129" s="11">
        <v>5</v>
      </c>
      <c r="E129" s="11">
        <v>6</v>
      </c>
      <c r="F129" s="11">
        <v>5</v>
      </c>
      <c r="G129" s="11">
        <v>7</v>
      </c>
    </row>
    <row r="130" spans="1:7">
      <c r="A130" s="12">
        <v>127</v>
      </c>
      <c r="B130" s="12" t="str">
        <f>IF(A130="","",VLOOKUP(A130,[1]Buildings!$A$2:$F$301,3))</f>
        <v>Pier 7</v>
      </c>
      <c r="C130" s="11">
        <v>5</v>
      </c>
      <c r="D130" s="11">
        <v>5</v>
      </c>
      <c r="E130" s="11">
        <v>6</v>
      </c>
      <c r="F130" s="11">
        <v>5</v>
      </c>
      <c r="G130" s="11">
        <v>7</v>
      </c>
    </row>
    <row r="131" spans="1:7">
      <c r="A131" s="12">
        <v>128</v>
      </c>
      <c r="B131" s="12" t="str">
        <f>IF(A131="","",VLOOKUP(A131,[1]Buildings!$A$2:$F$301,3))</f>
        <v>Pier 8</v>
      </c>
      <c r="C131" s="11">
        <v>5</v>
      </c>
      <c r="D131" s="11">
        <v>5</v>
      </c>
      <c r="E131" s="11">
        <v>6</v>
      </c>
      <c r="F131" s="11">
        <v>5</v>
      </c>
      <c r="G131" s="11">
        <v>7</v>
      </c>
    </row>
    <row r="132" spans="1:7">
      <c r="A132" s="12">
        <v>129</v>
      </c>
      <c r="B132" s="12" t="str">
        <f>IF(A132="","",VLOOKUP(A132,[1]Buildings!$A$2:$F$301,3))</f>
        <v>Pier 9</v>
      </c>
      <c r="C132" s="11">
        <v>5</v>
      </c>
      <c r="D132" s="11">
        <v>5</v>
      </c>
      <c r="E132" s="11">
        <v>6</v>
      </c>
      <c r="F132" s="11">
        <v>5</v>
      </c>
      <c r="G132" s="11">
        <v>7</v>
      </c>
    </row>
    <row r="133" spans="1:7">
      <c r="A133" s="12">
        <v>130</v>
      </c>
      <c r="B133" s="12" t="str">
        <f>IF(A133="","",VLOOKUP(A133,[1]Buildings!$A$2:$F$301,3))</f>
        <v>Fire Station 2</v>
      </c>
      <c r="C133" s="11">
        <v>5</v>
      </c>
      <c r="D133" s="11">
        <v>0</v>
      </c>
      <c r="E133" s="11">
        <v>6</v>
      </c>
      <c r="F133" s="11">
        <v>5</v>
      </c>
      <c r="G133" s="11">
        <v>7</v>
      </c>
    </row>
    <row r="134" spans="1:7">
      <c r="A134" s="12">
        <v>131</v>
      </c>
      <c r="B134" s="12" t="str">
        <f>IF(A134="","",VLOOKUP(A134,[1]Buildings!$A$2:$F$301,3))</f>
        <v>PPV Housing</v>
      </c>
      <c r="C134" s="11">
        <v>5</v>
      </c>
      <c r="D134" s="11">
        <v>5</v>
      </c>
      <c r="E134" s="11">
        <v>6</v>
      </c>
      <c r="F134" s="11">
        <v>5</v>
      </c>
      <c r="G134" s="11">
        <v>7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 enableFormatConditionsCalculation="0"/>
  <dimension ref="A1:G24"/>
  <sheetViews>
    <sheetView workbookViewId="0">
      <selection activeCell="C23" sqref="C23"/>
    </sheetView>
  </sheetViews>
  <sheetFormatPr defaultColWidth="8.85546875" defaultRowHeight="15"/>
  <cols>
    <col min="1" max="1" width="35.140625" style="3" bestFit="1" customWidth="1"/>
    <col min="4" max="4" width="16.140625" bestFit="1" customWidth="1"/>
  </cols>
  <sheetData>
    <row r="1" spans="1:6">
      <c r="A1" s="15" t="s">
        <v>26</v>
      </c>
      <c r="B1" s="16">
        <v>37987</v>
      </c>
      <c r="C1" s="11"/>
      <c r="D1" s="11"/>
      <c r="E1" s="11"/>
      <c r="F1" s="11"/>
    </row>
    <row r="2" spans="1:6">
      <c r="A2" s="15" t="s">
        <v>27</v>
      </c>
      <c r="B2" s="16">
        <v>39082</v>
      </c>
      <c r="C2" s="11"/>
      <c r="D2" s="11"/>
      <c r="E2" s="11"/>
      <c r="F2" s="11"/>
    </row>
    <row r="3" spans="1:6">
      <c r="A3" s="15" t="s">
        <v>28</v>
      </c>
      <c r="B3" s="13">
        <f>B2-B1</f>
        <v>1095</v>
      </c>
      <c r="C3" s="11"/>
      <c r="D3" s="11"/>
      <c r="E3" s="11"/>
      <c r="F3" s="11"/>
    </row>
    <row r="4" spans="1:6">
      <c r="A4" s="14"/>
      <c r="B4" s="11"/>
      <c r="C4" s="11"/>
      <c r="D4" s="11"/>
      <c r="E4" s="12" t="s">
        <v>29</v>
      </c>
      <c r="F4" s="12" t="s">
        <v>30</v>
      </c>
    </row>
    <row r="5" spans="1:6">
      <c r="A5" s="15" t="s">
        <v>31</v>
      </c>
      <c r="B5" s="11">
        <v>33</v>
      </c>
      <c r="C5" s="11"/>
      <c r="D5" s="12" t="s">
        <v>32</v>
      </c>
      <c r="E5" s="11">
        <v>0</v>
      </c>
      <c r="F5" s="11">
        <v>2</v>
      </c>
    </row>
    <row r="6" spans="1:6">
      <c r="A6" s="15" t="s">
        <v>33</v>
      </c>
      <c r="B6" s="11">
        <v>12</v>
      </c>
      <c r="C6" s="11"/>
      <c r="D6" s="12" t="s">
        <v>34</v>
      </c>
      <c r="E6" s="11">
        <v>0</v>
      </c>
      <c r="F6" s="11">
        <v>1</v>
      </c>
    </row>
    <row r="7" spans="1:6">
      <c r="A7" s="15" t="s">
        <v>35</v>
      </c>
      <c r="B7" s="11">
        <v>73</v>
      </c>
      <c r="C7" s="11"/>
      <c r="D7" s="12" t="s">
        <v>36</v>
      </c>
      <c r="E7" s="11">
        <v>0</v>
      </c>
      <c r="F7" s="11">
        <v>0</v>
      </c>
    </row>
    <row r="8" spans="1:6" ht="30">
      <c r="A8" s="15" t="s">
        <v>37</v>
      </c>
      <c r="B8" s="11">
        <v>18</v>
      </c>
      <c r="C8" s="11"/>
      <c r="D8" s="12" t="s">
        <v>38</v>
      </c>
      <c r="E8" s="11">
        <v>0</v>
      </c>
      <c r="F8" s="11">
        <v>0</v>
      </c>
    </row>
    <row r="9" spans="1:6">
      <c r="A9" s="15" t="s">
        <v>39</v>
      </c>
      <c r="B9" s="11">
        <v>1829</v>
      </c>
      <c r="C9" s="11"/>
      <c r="D9" s="11"/>
      <c r="E9" s="11"/>
      <c r="F9" s="11"/>
    </row>
    <row r="10" spans="1:6">
      <c r="A10" s="15" t="s">
        <v>40</v>
      </c>
      <c r="B10" s="11">
        <v>69</v>
      </c>
      <c r="C10" s="11"/>
      <c r="D10" s="11"/>
      <c r="E10" s="11"/>
      <c r="F10" s="11"/>
    </row>
    <row r="11" spans="1:6">
      <c r="A11" s="15" t="s">
        <v>41</v>
      </c>
      <c r="B11" s="11">
        <v>314</v>
      </c>
      <c r="C11" s="11"/>
      <c r="D11" s="11"/>
      <c r="E11" s="11"/>
      <c r="F11" s="11"/>
    </row>
    <row r="12" spans="1:6">
      <c r="A12" s="15" t="s">
        <v>42</v>
      </c>
      <c r="B12" s="11">
        <v>273</v>
      </c>
      <c r="C12" s="11"/>
      <c r="D12" s="11"/>
      <c r="E12" s="11"/>
      <c r="F12" s="11"/>
    </row>
    <row r="13" spans="1:6">
      <c r="A13" s="15" t="s">
        <v>43</v>
      </c>
      <c r="B13" s="11">
        <v>199</v>
      </c>
      <c r="C13" s="11"/>
      <c r="D13" s="11"/>
      <c r="E13" s="11"/>
      <c r="F13" s="11"/>
    </row>
    <row r="14" spans="1:6">
      <c r="A14" s="15" t="s">
        <v>44</v>
      </c>
      <c r="B14" s="11">
        <v>2</v>
      </c>
      <c r="C14" s="11"/>
      <c r="D14" s="11"/>
      <c r="E14" s="11"/>
      <c r="F14" s="11"/>
    </row>
    <row r="15" spans="1:6">
      <c r="A15" s="15" t="s">
        <v>45</v>
      </c>
      <c r="B15" s="11">
        <v>4</v>
      </c>
      <c r="C15" s="11"/>
      <c r="D15" s="11"/>
      <c r="E15" s="11"/>
      <c r="F15" s="11"/>
    </row>
    <row r="16" spans="1:6">
      <c r="A16" s="15" t="s">
        <v>46</v>
      </c>
      <c r="B16" s="11">
        <v>0</v>
      </c>
      <c r="C16" s="11"/>
      <c r="D16" s="11"/>
      <c r="E16" s="11"/>
      <c r="F16" s="11"/>
    </row>
    <row r="17" spans="1:7">
      <c r="A17" s="15" t="s">
        <v>47</v>
      </c>
      <c r="B17" s="11">
        <v>24</v>
      </c>
      <c r="C17" s="11"/>
      <c r="D17" s="11"/>
      <c r="E17" s="11"/>
      <c r="F17" s="11"/>
    </row>
    <row r="18" spans="1:7">
      <c r="A18" s="15" t="s">
        <v>48</v>
      </c>
      <c r="B18" s="11">
        <v>756</v>
      </c>
      <c r="C18" s="11"/>
      <c r="D18" s="11"/>
      <c r="E18" s="11"/>
      <c r="F18" s="11"/>
    </row>
    <row r="19" spans="1:7">
      <c r="A19" s="14"/>
      <c r="B19" s="11"/>
      <c r="C19" s="11"/>
      <c r="D19" s="11"/>
      <c r="E19" s="11"/>
      <c r="F19" s="11"/>
    </row>
    <row r="20" spans="1:7">
      <c r="A20" s="15" t="s">
        <v>49</v>
      </c>
      <c r="B20" s="13">
        <f>SUM(B5:B18)</f>
        <v>3606</v>
      </c>
      <c r="C20" s="11"/>
      <c r="D20" s="11"/>
      <c r="E20" s="11"/>
      <c r="F20" s="11"/>
    </row>
    <row r="23" spans="1:7">
      <c r="G23">
        <f>1095*24</f>
        <v>26280</v>
      </c>
    </row>
    <row r="24" spans="1:7">
      <c r="G24">
        <f>G23/33</f>
        <v>796.36363636363637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A1:U17"/>
  <sheetViews>
    <sheetView tabSelected="1" topLeftCell="K1" workbookViewId="0">
      <selection activeCell="C35" sqref="C35"/>
    </sheetView>
  </sheetViews>
  <sheetFormatPr defaultColWidth="8.85546875" defaultRowHeight="15"/>
  <cols>
    <col min="2" max="2" width="17.42578125" customWidth="1"/>
    <col min="3" max="3" width="8.7109375" customWidth="1"/>
    <col min="4" max="4" width="13.42578125" customWidth="1"/>
  </cols>
  <sheetData>
    <row r="1" spans="1:21" ht="30.75" customHeight="1">
      <c r="A1" s="3" t="s">
        <v>243</v>
      </c>
      <c r="B1" s="48" t="str">
        <f>Header!B1</f>
        <v>SUBASE New London (Case 1)</v>
      </c>
      <c r="C1" s="48"/>
      <c r="D1" s="47" t="s">
        <v>74</v>
      </c>
      <c r="E1" s="47"/>
      <c r="G1" s="47" t="s">
        <v>236</v>
      </c>
      <c r="H1" s="47"/>
      <c r="I1" s="47"/>
      <c r="J1" s="3"/>
      <c r="K1" s="47" t="s">
        <v>235</v>
      </c>
      <c r="L1" s="47"/>
      <c r="M1" s="47"/>
      <c r="N1" s="47"/>
      <c r="P1" s="47" t="s">
        <v>241</v>
      </c>
      <c r="Q1" s="47"/>
      <c r="R1" s="47"/>
    </row>
    <row r="2" spans="1:21">
      <c r="A2" s="11" t="s">
        <v>242</v>
      </c>
      <c r="B2">
        <f>Header!B11</f>
        <v>30</v>
      </c>
      <c r="D2" s="2" t="s">
        <v>71</v>
      </c>
      <c r="E2">
        <v>4.2544093132019043</v>
      </c>
      <c r="H2" s="11" t="s">
        <v>75</v>
      </c>
      <c r="I2" s="11" t="s">
        <v>76</v>
      </c>
      <c r="J2" s="2"/>
      <c r="L2" s="11" t="s">
        <v>71</v>
      </c>
      <c r="M2" s="11" t="s">
        <v>72</v>
      </c>
      <c r="N2" s="11" t="s">
        <v>73</v>
      </c>
      <c r="Q2" s="11" t="s">
        <v>75</v>
      </c>
      <c r="R2" s="11" t="s">
        <v>76</v>
      </c>
    </row>
    <row r="3" spans="1:21">
      <c r="A3" s="2"/>
      <c r="D3" s="2" t="s">
        <v>72</v>
      </c>
      <c r="E3">
        <v>4.8594331741333008</v>
      </c>
      <c r="G3" s="11" t="s">
        <v>71</v>
      </c>
      <c r="H3">
        <v>0.77999997138977051</v>
      </c>
      <c r="I3">
        <v>0.2199999988079071</v>
      </c>
      <c r="J3" s="2"/>
      <c r="K3">
        <v>1</v>
      </c>
      <c r="L3">
        <v>0</v>
      </c>
      <c r="M3">
        <v>0</v>
      </c>
      <c r="N3">
        <v>0</v>
      </c>
      <c r="P3" s="11" t="s">
        <v>70</v>
      </c>
      <c r="Q3">
        <v>0.464731365442276</v>
      </c>
      <c r="R3">
        <v>0.56355929374694824</v>
      </c>
    </row>
    <row r="4" spans="1:21">
      <c r="A4" s="2"/>
      <c r="D4" s="2" t="s">
        <v>73</v>
      </c>
      <c r="E4">
        <v>5.5711650848388672</v>
      </c>
      <c r="G4" s="11" t="s">
        <v>72</v>
      </c>
      <c r="H4">
        <v>0.55000001192092896</v>
      </c>
      <c r="I4">
        <v>0.44999998807907104</v>
      </c>
      <c r="J4" s="2"/>
      <c r="K4">
        <v>2</v>
      </c>
      <c r="L4">
        <v>0</v>
      </c>
      <c r="M4">
        <v>0</v>
      </c>
      <c r="N4">
        <v>0</v>
      </c>
      <c r="P4" s="11" t="s">
        <v>238</v>
      </c>
      <c r="Q4">
        <v>0.16622720658779144</v>
      </c>
      <c r="R4">
        <v>0.26216575503349304</v>
      </c>
    </row>
    <row r="5" spans="1:21">
      <c r="G5" s="11" t="s">
        <v>73</v>
      </c>
      <c r="H5">
        <v>0.2800000011920929</v>
      </c>
      <c r="I5">
        <v>0.72000002861022949</v>
      </c>
      <c r="K5">
        <v>3</v>
      </c>
      <c r="L5">
        <v>78</v>
      </c>
      <c r="M5">
        <v>43</v>
      </c>
      <c r="N5">
        <v>4</v>
      </c>
      <c r="P5" s="11" t="s">
        <v>237</v>
      </c>
      <c r="Q5">
        <v>0.1073872372508049</v>
      </c>
      <c r="R5">
        <v>0.14487384259700775</v>
      </c>
    </row>
    <row r="6" spans="1:21">
      <c r="K6">
        <v>4</v>
      </c>
      <c r="L6">
        <v>125</v>
      </c>
      <c r="M6">
        <v>92</v>
      </c>
      <c r="N6">
        <v>51</v>
      </c>
      <c r="P6" s="11" t="s">
        <v>239</v>
      </c>
      <c r="Q6">
        <v>6.0109123587608337E-2</v>
      </c>
      <c r="R6">
        <v>9.906034916639328E-2</v>
      </c>
    </row>
    <row r="7" spans="1:21">
      <c r="K7">
        <v>5</v>
      </c>
      <c r="L7">
        <v>79</v>
      </c>
      <c r="M7">
        <v>83</v>
      </c>
      <c r="N7">
        <v>85</v>
      </c>
      <c r="P7" s="11" t="s">
        <v>69</v>
      </c>
      <c r="Q7">
        <v>0</v>
      </c>
      <c r="R7">
        <v>0</v>
      </c>
    </row>
    <row r="8" spans="1:21">
      <c r="K8">
        <v>6</v>
      </c>
      <c r="L8">
        <v>24</v>
      </c>
      <c r="M8">
        <v>67</v>
      </c>
      <c r="N8">
        <v>104</v>
      </c>
    </row>
    <row r="9" spans="1:21">
      <c r="K9">
        <v>7</v>
      </c>
      <c r="L9">
        <v>8</v>
      </c>
      <c r="M9">
        <v>29</v>
      </c>
      <c r="N9">
        <v>70</v>
      </c>
    </row>
    <row r="10" spans="1:21">
      <c r="K10">
        <v>8</v>
      </c>
      <c r="L10">
        <v>0</v>
      </c>
      <c r="M10">
        <v>0</v>
      </c>
      <c r="N10">
        <v>0</v>
      </c>
      <c r="P10" s="11"/>
      <c r="Q10" s="11" t="s">
        <v>75</v>
      </c>
      <c r="R10" s="11" t="s">
        <v>76</v>
      </c>
    </row>
    <row r="11" spans="1:21">
      <c r="K11">
        <v>9</v>
      </c>
      <c r="L11">
        <v>0</v>
      </c>
      <c r="M11">
        <v>0</v>
      </c>
      <c r="N11">
        <v>0</v>
      </c>
      <c r="P11" s="11" t="s">
        <v>70</v>
      </c>
      <c r="Q11" s="11">
        <v>0.29850417375564575</v>
      </c>
      <c r="R11" s="11">
        <v>0.3013935387134552</v>
      </c>
      <c r="S11" s="11"/>
      <c r="T11" s="11"/>
      <c r="U11" s="11"/>
    </row>
    <row r="12" spans="1:21">
      <c r="K12">
        <v>10</v>
      </c>
      <c r="L12">
        <v>0</v>
      </c>
      <c r="M12">
        <v>0</v>
      </c>
      <c r="N12">
        <v>0</v>
      </c>
      <c r="P12" s="11" t="s">
        <v>238</v>
      </c>
      <c r="Q12" s="11">
        <v>5.8839969336986542E-2</v>
      </c>
      <c r="R12" s="11">
        <v>0.11729191243648529</v>
      </c>
      <c r="S12" s="11"/>
      <c r="T12" s="11"/>
      <c r="U12" s="11"/>
    </row>
    <row r="13" spans="1:21">
      <c r="K13">
        <v>11</v>
      </c>
      <c r="L13">
        <v>0</v>
      </c>
      <c r="M13">
        <v>0</v>
      </c>
      <c r="N13">
        <v>0</v>
      </c>
      <c r="P13" s="11" t="s">
        <v>237</v>
      </c>
      <c r="Q13" s="11">
        <v>4.7278113663196564E-2</v>
      </c>
      <c r="R13" s="11">
        <v>4.5813493430614471E-2</v>
      </c>
      <c r="S13" s="11"/>
      <c r="T13" s="11"/>
      <c r="U13" s="11"/>
    </row>
    <row r="14" spans="1:21">
      <c r="K14">
        <v>12</v>
      </c>
      <c r="L14">
        <v>0</v>
      </c>
      <c r="M14">
        <v>0</v>
      </c>
      <c r="N14">
        <v>0</v>
      </c>
      <c r="P14" s="11" t="s">
        <v>240</v>
      </c>
      <c r="Q14" s="11">
        <v>6.0109123587608337E-2</v>
      </c>
      <c r="R14" s="11">
        <v>9.906034916639328E-2</v>
      </c>
      <c r="S14" s="11"/>
      <c r="T14" s="11"/>
      <c r="U14" s="11"/>
    </row>
    <row r="15" spans="1:21">
      <c r="K15">
        <v>13</v>
      </c>
      <c r="L15">
        <v>0</v>
      </c>
      <c r="M15">
        <v>0</v>
      </c>
      <c r="N15">
        <v>0</v>
      </c>
      <c r="P15" s="11" t="s">
        <v>69</v>
      </c>
      <c r="Q15" s="11">
        <v>6.0109123587608337E-2</v>
      </c>
      <c r="R15" s="11">
        <v>9.906034916639328E-2</v>
      </c>
      <c r="S15" s="11"/>
      <c r="T15" s="11"/>
      <c r="U15" s="11"/>
    </row>
    <row r="16" spans="1:21">
      <c r="K16">
        <v>14</v>
      </c>
      <c r="L16">
        <v>0</v>
      </c>
      <c r="M16">
        <v>0</v>
      </c>
      <c r="N16">
        <v>0</v>
      </c>
    </row>
    <row r="17" spans="11:14">
      <c r="K17">
        <v>15</v>
      </c>
      <c r="L17">
        <v>0</v>
      </c>
      <c r="M17">
        <v>0</v>
      </c>
      <c r="N17">
        <v>0</v>
      </c>
    </row>
  </sheetData>
  <mergeCells count="5">
    <mergeCell ref="D1:E1"/>
    <mergeCell ref="K1:N1"/>
    <mergeCell ref="G1:I1"/>
    <mergeCell ref="P1:R1"/>
    <mergeCell ref="B1:C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Header</vt:lpstr>
      <vt:lpstr>Types</vt:lpstr>
      <vt:lpstr>Buildings</vt:lpstr>
      <vt:lpstr>Stations</vt:lpstr>
      <vt:lpstr>Vehicles</vt:lpstr>
      <vt:lpstr>Simulation Scenarios</vt:lpstr>
      <vt:lpstr>ResponseTime</vt:lpstr>
      <vt:lpstr>CallData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Malone, Megan E Miss CIV US USA</dc:creator>
  <cp:lastModifiedBy>Adam Bever</cp:lastModifiedBy>
  <cp:revision>0</cp:revision>
  <dcterms:created xsi:type="dcterms:W3CDTF">2012-10-23T01:44:32Z</dcterms:created>
  <dcterms:modified xsi:type="dcterms:W3CDTF">2012-11-29T16:16:32Z</dcterms:modified>
</cp:coreProperties>
</file>